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95" windowWidth="11595" windowHeight="7845" tabRatio="663" activeTab="4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<sst xmlns="http://schemas.openxmlformats.org/spreadsheetml/2006/main" count="486" uniqueCount="279">
  <si>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</si>
  <si>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</si>
  <si>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</si>
  <si>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</si>
  <si>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</si>
  <si>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</si>
  <si>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</si>
  <si>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</si>
  <si>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</si>
  <si>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</si>
  <si>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</si>
  <si>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</si>
  <si>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</si>
  <si>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</si>
  <si>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</si>
  <si>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</si>
  <si>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</si>
  <si>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</si>
  <si>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</si>
  <si>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</si>
  <si>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</si>
  <si>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</si>
  <si>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</si>
  <si>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</si>
  <si>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</si>
  <si>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</si>
  <si>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</si>
  <si>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</si>
  <si>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</si>
  <si>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</si>
  <si>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</si>
  <si>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</si>
  <si>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</si>
  <si>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</si>
  <si>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</si>
  <si>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</si>
  <si>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</si>
  <si>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</si>
  <si>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</si>
  <si>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</si>
  <si>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</si>
  <si>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</si>
  <si>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</si>
  <si>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</si>
  <si>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</si>
  <si>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</si>
  <si>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</si>
  <si>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</si>
  <si>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</si>
  <si>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</si>
  <si>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</si>
  <si>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</si>
  <si>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</si>
  <si>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</si>
  <si>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</si>
  <si>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</si>
  <si>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</si>
  <si>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</si>
  <si>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</si>
  <si>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</si>
  <si>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</si>
  <si>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</si>
  <si>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</si>
  <si>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</si>
  <si>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</si>
  <si>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</si>
  <si>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</si>
  <si>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</si>
  <si>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</si>
  <si>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</si>
  <si>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</si>
  <si>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</si>
  <si>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</si>
  <si>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</si>
  <si>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</si>
  <si>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</si>
  <si>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</si>
  <si>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</si>
  <si>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</si>
  <si>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</si>
  <si>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</si>
  <si>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</si>
  <si>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</si>
  <si>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</si>
  <si>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</si>
  <si>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</si>
  <si>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</si>
  <si>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</si>
  <si>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</si>
  <si>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</si>
  <si>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</si>
  <si>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</si>
  <si>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</si>
  <si>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</si>
  <si>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</si>
  <si>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</si>
  <si>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</si>
  <si>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</si>
  <si>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</si>
  <si>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</si>
  <si>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</si>
  <si>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</si>
  <si>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</si>
  <si>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</si>
  <si>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</si>
  <si>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</si>
  <si>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</si>
  <si>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</si>
  <si>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</si>
  <si>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</si>
  <si>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</si>
  <si>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</si>
  <si>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</si>
  <si>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</si>
  <si>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</si>
  <si>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</si>
  <si>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</si>
  <si>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</si>
  <si>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</si>
  <si>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</si>
  <si>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</si>
  <si>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</si>
  <si>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</si>
  <si>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</si>
  <si>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</si>
  <si>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</si>
  <si>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</si>
  <si>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</si>
  <si>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</si>
  <si>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</si>
  <si>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</si>
  <si>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</si>
  <si>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</si>
  <si>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</si>
  <si>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</si>
  <si>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</si>
  <si>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</si>
  <si>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</si>
  <si>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</si>
  <si>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</si>
  <si>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</si>
  <si>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</si>
  <si>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</si>
  <si>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</si>
  <si>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</si>
  <si>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</si>
  <si>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</si>
  <si>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</si>
  <si>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</si>
  <si>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</si>
  <si>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</si>
  <si>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</si>
  <si>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</si>
  <si>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</si>
  <si>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</si>
  <si>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</si>
  <si>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</si>
  <si>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</si>
  <si>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</si>
  <si>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</si>
  <si>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</si>
  <si>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</si>
  <si>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</si>
  <si>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</si>
  <si>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</si>
  <si>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</si>
  <si>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</si>
  <si>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</si>
  <si>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</si>
  <si>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</si>
  <si>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</si>
  <si>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</si>
  <si>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</si>
  <si>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</si>
  <si>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</si>
  <si>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</si>
  <si>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</si>
  <si>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</si>
  <si>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</si>
  <si>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</si>
  <si>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</si>
  <si>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</si>
  <si>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</si>
  <si>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</si>
  <si>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</si>
  <si>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</si>
  <si>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</si>
  <si>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</si>
  <si>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</si>
  <si>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</si>
  <si>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</si>
  <si>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</si>
  <si>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</si>
  <si>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</si>
  <si>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</si>
  <si>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</si>
  <si>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</si>
  <si>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</si>
  <si>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</si>
  <si>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</si>
  <si>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</si>
  <si>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</si>
  <si>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</si>
  <si>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</si>
  <si>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</si>
  <si>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</si>
  <si>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</si>
  <si>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</si>
  <si>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</si>
  <si>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</si>
  <si>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</si>
  <si>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</si>
  <si>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</si>
  <si>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</si>
  <si>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</si>
  <si>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</si>
  <si>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</si>
  <si>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</si>
  <si>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</si>
  <si>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</si>
  <si>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</si>
  <si>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</si>
  <si>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</si>
  <si>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</si>
  <si>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</si>
  <si>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</si>
  <si>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</si>
  <si>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</si>
  <si>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</si>
  <si>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</si>
  <si>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</si>
  <si>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</si>
  <si>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</si>
  <si>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</si>
  <si>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</si>
  <si>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</si>
  <si>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</si>
  <si>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</si>
  <si>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</si>
  <si>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</si>
  <si>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</si>
  <si>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</si>
  <si>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</si>
  <si>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</si>
  <si>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</si>
  <si>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</si>
  <si>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</si>
  <si>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</si>
  <si>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－</t>
  </si>
  <si>
    <t>富山県</t>
  </si>
  <si>
    <t>富山県</t>
  </si>
  <si>
    <t>電気事業</t>
  </si>
  <si>
    <t>水道事業</t>
  </si>
  <si>
    <t>工業用水道事業</t>
  </si>
  <si>
    <t>地域開発事業</t>
  </si>
  <si>
    <t>病院事業</t>
  </si>
  <si>
    <t>宅地造成事業（臨海）</t>
  </si>
  <si>
    <t>宅地造成事業（その他）</t>
  </si>
  <si>
    <t>港湾整備事業</t>
  </si>
  <si>
    <t>下水道事業（流域）</t>
  </si>
  <si>
    <t>富山県立中央病院</t>
  </si>
  <si>
    <t>電気事業</t>
  </si>
  <si>
    <t>水道事業</t>
  </si>
  <si>
    <t>工業用水道事業</t>
  </si>
  <si>
    <t>地域開発事業</t>
  </si>
  <si>
    <t>病院事業</t>
  </si>
  <si>
    <t>宅地造成事業（臨海）</t>
  </si>
  <si>
    <t>宅地造成事業（その他）</t>
  </si>
  <si>
    <t>港湾整備事業</t>
  </si>
  <si>
    <t>下水道事業（流域）</t>
  </si>
  <si>
    <t>富山県道路公社</t>
  </si>
  <si>
    <t>あいの風富山鉄道（株）</t>
  </si>
  <si>
    <t>　　　　　　（単位：百万円）</t>
  </si>
  <si>
    <t>リハビリ病院</t>
  </si>
  <si>
    <t>富山県立中央病院</t>
  </si>
  <si>
    <t>リハビリ病院</t>
  </si>
  <si>
    <t>宅地造成事業（臨海）・港湾課分</t>
  </si>
  <si>
    <t>宅地造成事業（臨海）・管理課分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</si>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</sst>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0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47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8" fontId="0" fillId="0" borderId="47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0" xfId="0" applyNumberFormat="1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41" fontId="0" fillId="0" borderId="53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3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4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4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5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56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0" xfId="0" applyNumberFormat="1" applyFont="1" applyBorder="1" applyAlignment="1">
      <alignment vertical="center"/>
    </xf>
    <xf numFmtId="0" fontId="0" fillId="0" borderId="51" xfId="0" applyBorder="1" applyAlignment="1">
      <alignment horizontal="distributed" vertical="center"/>
    </xf>
    <xf numFmtId="217" fontId="0" fillId="0" borderId="57" xfId="48" applyNumberFormat="1" applyBorder="1" applyAlignment="1">
      <alignment horizontal="center" vertical="center"/>
    </xf>
    <xf numFmtId="217" fontId="0" fillId="0" borderId="58" xfId="48" applyNumberFormat="1" applyBorder="1" applyAlignment="1">
      <alignment horizontal="center" vertical="center"/>
    </xf>
    <xf numFmtId="217" fontId="0" fillId="0" borderId="45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9" xfId="48" applyNumberFormat="1" applyBorder="1" applyAlignment="1">
      <alignment horizontal="center" vertical="center"/>
    </xf>
    <xf numFmtId="217" fontId="0" fillId="0" borderId="39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0" xfId="48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0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0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52" fillId="0" borderId="29" xfId="0" applyNumberFormat="1" applyFont="1" applyBorder="1" applyAlignment="1">
      <alignment horizontal="center" vertical="center"/>
    </xf>
    <xf numFmtId="0" fontId="52" fillId="0" borderId="23" xfId="0" applyNumberFormat="1" applyFont="1" applyBorder="1" applyAlignment="1">
      <alignment horizontal="center" vertical="center"/>
    </xf>
    <xf numFmtId="217" fontId="52" fillId="0" borderId="28" xfId="48" applyNumberFormat="1" applyFont="1" applyBorder="1" applyAlignment="1">
      <alignment vertical="center"/>
    </xf>
    <xf numFmtId="217" fontId="52" fillId="0" borderId="41" xfId="48" applyNumberFormat="1" applyFont="1" applyBorder="1" applyAlignment="1">
      <alignment vertical="center"/>
    </xf>
    <xf numFmtId="217" fontId="52" fillId="0" borderId="39" xfId="48" applyNumberFormat="1" applyFont="1" applyBorder="1" applyAlignment="1">
      <alignment vertical="center"/>
    </xf>
    <xf numFmtId="217" fontId="52" fillId="0" borderId="27" xfId="48" applyNumberFormat="1" applyFont="1" applyBorder="1" applyAlignment="1">
      <alignment vertical="center"/>
    </xf>
    <xf numFmtId="217" fontId="52" fillId="0" borderId="18" xfId="48" applyNumberFormat="1" applyFont="1" applyBorder="1" applyAlignment="1">
      <alignment vertical="center"/>
    </xf>
    <xf numFmtId="217" fontId="52" fillId="0" borderId="48" xfId="48" applyNumberFormat="1" applyFont="1" applyBorder="1" applyAlignment="1">
      <alignment vertical="center"/>
    </xf>
    <xf numFmtId="217" fontId="52" fillId="0" borderId="62" xfId="48" applyNumberFormat="1" applyFont="1" applyBorder="1" applyAlignment="1">
      <alignment vertical="center"/>
    </xf>
    <xf numFmtId="217" fontId="52" fillId="0" borderId="42" xfId="48" applyNumberFormat="1" applyFont="1" applyBorder="1" applyAlignment="1">
      <alignment vertical="center"/>
    </xf>
    <xf numFmtId="217" fontId="52" fillId="0" borderId="33" xfId="48" applyNumberFormat="1" applyFont="1" applyBorder="1" applyAlignment="1">
      <alignment vertical="center"/>
    </xf>
    <xf numFmtId="217" fontId="52" fillId="0" borderId="25" xfId="48" applyNumberFormat="1" applyFont="1" applyBorder="1" applyAlignment="1">
      <alignment vertical="center"/>
    </xf>
    <xf numFmtId="217" fontId="52" fillId="0" borderId="38" xfId="48" applyNumberFormat="1" applyFont="1" applyBorder="1" applyAlignment="1">
      <alignment vertical="center"/>
    </xf>
    <xf numFmtId="217" fontId="52" fillId="0" borderId="47" xfId="48" applyNumberFormat="1" applyFont="1" applyBorder="1" applyAlignment="1">
      <alignment vertical="center"/>
    </xf>
    <xf numFmtId="217" fontId="52" fillId="0" borderId="39" xfId="0" applyNumberFormat="1" applyFont="1" applyBorder="1" applyAlignment="1" quotePrefix="1">
      <alignment horizontal="right" vertical="center"/>
    </xf>
    <xf numFmtId="217" fontId="52" fillId="0" borderId="27" xfId="48" applyNumberFormat="1" applyFont="1" applyBorder="1" applyAlignment="1" quotePrefix="1">
      <alignment horizontal="right" vertical="center"/>
    </xf>
    <xf numFmtId="217" fontId="52" fillId="0" borderId="29" xfId="48" applyNumberFormat="1" applyFont="1" applyBorder="1" applyAlignment="1" quotePrefix="1">
      <alignment horizontal="right" vertical="center"/>
    </xf>
    <xf numFmtId="217" fontId="52" fillId="0" borderId="55" xfId="48" applyNumberFormat="1" applyFont="1" applyBorder="1" applyAlignment="1" quotePrefix="1">
      <alignment horizontal="right" vertical="center"/>
    </xf>
    <xf numFmtId="217" fontId="52" fillId="0" borderId="56" xfId="48" applyNumberFormat="1" applyFont="1" applyBorder="1" applyAlignment="1">
      <alignment vertical="center"/>
    </xf>
    <xf numFmtId="217" fontId="52" fillId="0" borderId="43" xfId="48" applyNumberFormat="1" applyFont="1" applyBorder="1" applyAlignment="1">
      <alignment vertical="center"/>
    </xf>
    <xf numFmtId="217" fontId="52" fillId="0" borderId="62" xfId="48" applyNumberFormat="1" applyFont="1" applyBorder="1" applyAlignment="1">
      <alignment vertical="center"/>
    </xf>
    <xf numFmtId="217" fontId="52" fillId="0" borderId="47" xfId="48" applyNumberFormat="1" applyFont="1" applyBorder="1" applyAlignment="1">
      <alignment vertical="center"/>
    </xf>
    <xf numFmtId="217" fontId="52" fillId="0" borderId="14" xfId="48" applyNumberFormat="1" applyFont="1" applyBorder="1" applyAlignment="1">
      <alignment vertical="center"/>
    </xf>
    <xf numFmtId="217" fontId="52" fillId="0" borderId="31" xfId="48" applyNumberFormat="1" applyFont="1" applyBorder="1" applyAlignment="1">
      <alignment vertical="center"/>
    </xf>
    <xf numFmtId="41" fontId="52" fillId="0" borderId="0" xfId="0" applyNumberFormat="1" applyFont="1" applyAlignment="1" quotePrefix="1">
      <alignment horizontal="right" vertical="center"/>
    </xf>
    <xf numFmtId="0" fontId="52" fillId="0" borderId="31" xfId="0" applyNumberFormat="1" applyFont="1" applyBorder="1" applyAlignment="1">
      <alignment horizontal="center" vertical="center"/>
    </xf>
    <xf numFmtId="41" fontId="52" fillId="0" borderId="0" xfId="0" applyNumberFormat="1" applyFont="1" applyAlignment="1">
      <alignment vertical="center"/>
    </xf>
    <xf numFmtId="217" fontId="52" fillId="0" borderId="57" xfId="48" applyNumberFormat="1" applyFont="1" applyBorder="1" applyAlignment="1">
      <alignment horizontal="center" vertical="center"/>
    </xf>
    <xf numFmtId="217" fontId="52" fillId="0" borderId="58" xfId="48" applyNumberFormat="1" applyFont="1" applyBorder="1" applyAlignment="1">
      <alignment horizontal="center" vertical="center"/>
    </xf>
    <xf numFmtId="217" fontId="52" fillId="0" borderId="45" xfId="48" applyNumberFormat="1" applyFont="1" applyBorder="1" applyAlignment="1">
      <alignment horizontal="center" vertical="center"/>
    </xf>
    <xf numFmtId="217" fontId="52" fillId="0" borderId="18" xfId="48" applyNumberFormat="1" applyFont="1" applyBorder="1" applyAlignment="1">
      <alignment horizontal="center" vertical="center"/>
    </xf>
    <xf numFmtId="217" fontId="52" fillId="0" borderId="22" xfId="48" applyNumberFormat="1" applyFont="1" applyBorder="1" applyAlignment="1">
      <alignment horizontal="center" vertical="center"/>
    </xf>
    <xf numFmtId="217" fontId="52" fillId="0" borderId="59" xfId="48" applyNumberFormat="1" applyFont="1" applyBorder="1" applyAlignment="1">
      <alignment horizontal="center" vertical="center"/>
    </xf>
    <xf numFmtId="217" fontId="52" fillId="0" borderId="39" xfId="48" applyNumberFormat="1" applyFont="1" applyBorder="1" applyAlignment="1">
      <alignment horizontal="center" vertical="center"/>
    </xf>
    <xf numFmtId="217" fontId="52" fillId="0" borderId="21" xfId="48" applyNumberFormat="1" applyFont="1" applyBorder="1" applyAlignment="1">
      <alignment horizontal="center" vertical="center"/>
    </xf>
    <xf numFmtId="217" fontId="52" fillId="0" borderId="25" xfId="48" applyNumberFormat="1" applyFont="1" applyBorder="1" applyAlignment="1">
      <alignment horizontal="center" vertical="center"/>
    </xf>
    <xf numFmtId="217" fontId="52" fillId="0" borderId="29" xfId="48" applyNumberFormat="1" applyFont="1" applyBorder="1" applyAlignment="1">
      <alignment horizontal="center" vertical="center"/>
    </xf>
    <xf numFmtId="217" fontId="52" fillId="0" borderId="23" xfId="48" applyNumberFormat="1" applyFont="1" applyBorder="1" applyAlignment="1">
      <alignment horizontal="center" vertical="center"/>
    </xf>
    <xf numFmtId="217" fontId="52" fillId="0" borderId="31" xfId="48" applyNumberFormat="1" applyFont="1" applyBorder="1" applyAlignment="1">
      <alignment horizontal="center" vertical="center"/>
    </xf>
    <xf numFmtId="217" fontId="52" fillId="0" borderId="60" xfId="48" applyNumberFormat="1" applyFont="1" applyBorder="1" applyAlignment="1">
      <alignment vertical="center"/>
    </xf>
    <xf numFmtId="217" fontId="52" fillId="0" borderId="61" xfId="48" applyNumberFormat="1" applyFont="1" applyBorder="1" applyAlignment="1">
      <alignment vertical="center"/>
    </xf>
    <xf numFmtId="217" fontId="52" fillId="0" borderId="49" xfId="48" applyNumberFormat="1" applyFont="1" applyBorder="1" applyAlignment="1">
      <alignment vertical="center"/>
    </xf>
    <xf numFmtId="217" fontId="52" fillId="0" borderId="21" xfId="48" applyNumberFormat="1" applyFont="1" applyBorder="1" applyAlignment="1">
      <alignment vertical="center"/>
    </xf>
    <xf numFmtId="217" fontId="52" fillId="0" borderId="55" xfId="48" applyNumberFormat="1" applyFont="1" applyBorder="1" applyAlignment="1">
      <alignment vertical="center"/>
    </xf>
    <xf numFmtId="217" fontId="52" fillId="0" borderId="20" xfId="48" applyNumberFormat="1" applyFont="1" applyBorder="1" applyAlignment="1">
      <alignment vertical="center"/>
    </xf>
    <xf numFmtId="217" fontId="52" fillId="0" borderId="33" xfId="48" applyNumberFormat="1" applyFont="1" applyFill="1" applyBorder="1" applyAlignment="1">
      <alignment vertical="center"/>
    </xf>
    <xf numFmtId="217" fontId="52" fillId="0" borderId="25" xfId="48" applyNumberFormat="1" applyFont="1" applyFill="1" applyBorder="1" applyAlignment="1">
      <alignment vertical="center"/>
    </xf>
    <xf numFmtId="217" fontId="52" fillId="0" borderId="34" xfId="48" applyNumberFormat="1" applyFont="1" applyBorder="1" applyAlignment="1">
      <alignment vertical="center"/>
    </xf>
    <xf numFmtId="217" fontId="52" fillId="0" borderId="50" xfId="48" applyNumberFormat="1" applyFont="1" applyBorder="1" applyAlignment="1">
      <alignment vertical="center"/>
    </xf>
    <xf numFmtId="217" fontId="52" fillId="0" borderId="12" xfId="48" applyNumberFormat="1" applyFont="1" applyBorder="1" applyAlignment="1">
      <alignment vertical="center"/>
    </xf>
    <xf numFmtId="217" fontId="52" fillId="0" borderId="39" xfId="48" applyNumberFormat="1" applyFont="1" applyBorder="1" applyAlignment="1">
      <alignment horizontal="right" vertical="center"/>
    </xf>
    <xf numFmtId="217" fontId="52" fillId="0" borderId="63" xfId="48" applyNumberFormat="1" applyFont="1" applyBorder="1" applyAlignment="1">
      <alignment horizontal="right" vertical="center"/>
    </xf>
    <xf numFmtId="217" fontId="52" fillId="0" borderId="29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52" fillId="0" borderId="63" xfId="48" applyNumberFormat="1" applyFont="1" applyBorder="1" applyAlignment="1">
      <alignment vertical="center"/>
    </xf>
    <xf numFmtId="217" fontId="52" fillId="0" borderId="33" xfId="48" applyNumberFormat="1" applyFont="1" applyBorder="1" applyAlignment="1" quotePrefix="1">
      <alignment horizontal="right" vertical="center"/>
    </xf>
    <xf numFmtId="217" fontId="52" fillId="0" borderId="25" xfId="48" applyNumberFormat="1" applyFont="1" applyBorder="1" applyAlignment="1" quotePrefix="1">
      <alignment horizontal="right" vertical="center"/>
    </xf>
    <xf numFmtId="217" fontId="52" fillId="0" borderId="39" xfId="48" applyNumberFormat="1" applyFont="1" applyBorder="1" applyAlignment="1" quotePrefix="1">
      <alignment horizontal="right" vertical="center"/>
    </xf>
    <xf numFmtId="217" fontId="52" fillId="0" borderId="32" xfId="48" applyNumberFormat="1" applyFont="1" applyBorder="1" applyAlignment="1" quotePrefix="1">
      <alignment horizontal="right" vertical="center"/>
    </xf>
    <xf numFmtId="217" fontId="52" fillId="0" borderId="32" xfId="48" applyNumberFormat="1" applyFont="1" applyBorder="1" applyAlignment="1">
      <alignment vertical="center"/>
    </xf>
    <xf numFmtId="217" fontId="52" fillId="0" borderId="15" xfId="48" applyNumberFormat="1" applyFont="1" applyBorder="1" applyAlignment="1">
      <alignment vertical="center"/>
    </xf>
    <xf numFmtId="217" fontId="52" fillId="0" borderId="23" xfId="48" applyNumberFormat="1" applyFont="1" applyBorder="1" applyAlignment="1">
      <alignment vertical="center"/>
    </xf>
    <xf numFmtId="217" fontId="52" fillId="0" borderId="17" xfId="48" applyNumberFormat="1" applyFont="1" applyBorder="1" applyAlignment="1">
      <alignment vertical="center"/>
    </xf>
    <xf numFmtId="217" fontId="52" fillId="0" borderId="0" xfId="48" applyNumberFormat="1" applyFont="1" applyBorder="1" applyAlignment="1">
      <alignment vertical="center"/>
    </xf>
    <xf numFmtId="217" fontId="52" fillId="0" borderId="64" xfId="48" applyNumberFormat="1" applyFont="1" applyBorder="1" applyAlignment="1">
      <alignment vertical="center"/>
    </xf>
    <xf numFmtId="217" fontId="52" fillId="0" borderId="30" xfId="48" applyNumberFormat="1" applyFont="1" applyBorder="1" applyAlignment="1">
      <alignment vertical="center"/>
    </xf>
    <xf numFmtId="217" fontId="52" fillId="0" borderId="36" xfId="48" applyNumberFormat="1" applyFont="1" applyBorder="1" applyAlignment="1">
      <alignment vertical="center"/>
    </xf>
    <xf numFmtId="217" fontId="52" fillId="0" borderId="24" xfId="48" applyNumberFormat="1" applyFont="1" applyBorder="1" applyAlignment="1">
      <alignment vertical="center"/>
    </xf>
    <xf numFmtId="217" fontId="52" fillId="0" borderId="37" xfId="48" applyNumberFormat="1" applyFont="1" applyBorder="1" applyAlignment="1">
      <alignment vertical="center"/>
    </xf>
    <xf numFmtId="217" fontId="52" fillId="0" borderId="22" xfId="48" applyNumberFormat="1" applyFont="1" applyBorder="1" applyAlignment="1">
      <alignment vertical="center"/>
    </xf>
    <xf numFmtId="217" fontId="52" fillId="0" borderId="59" xfId="48" applyNumberFormat="1" applyFont="1" applyBorder="1" applyAlignment="1">
      <alignment vertical="center"/>
    </xf>
    <xf numFmtId="217" fontId="52" fillId="0" borderId="16" xfId="48" applyNumberFormat="1" applyFont="1" applyBorder="1" applyAlignment="1">
      <alignment vertical="center"/>
    </xf>
    <xf numFmtId="217" fontId="52" fillId="0" borderId="46" xfId="48" applyNumberFormat="1" applyFont="1" applyBorder="1" applyAlignment="1">
      <alignment vertical="center"/>
    </xf>
    <xf numFmtId="203" fontId="52" fillId="0" borderId="23" xfId="0" applyNumberFormat="1" applyFont="1" applyBorder="1" applyAlignment="1">
      <alignment horizontal="center" vertical="center"/>
    </xf>
    <xf numFmtId="217" fontId="52" fillId="0" borderId="14" xfId="48" applyNumberFormat="1" applyFont="1" applyBorder="1" applyAlignment="1" quotePrefix="1">
      <alignment horizontal="right" vertical="center"/>
    </xf>
    <xf numFmtId="217" fontId="52" fillId="0" borderId="31" xfId="48" applyNumberFormat="1" applyFont="1" applyBorder="1" applyAlignment="1" quotePrefix="1">
      <alignment horizontal="right" vertical="center"/>
    </xf>
    <xf numFmtId="203" fontId="52" fillId="0" borderId="31" xfId="0" applyNumberFormat="1" applyFont="1" applyBorder="1" applyAlignment="1">
      <alignment horizontal="center" vertical="center"/>
    </xf>
    <xf numFmtId="217" fontId="52" fillId="0" borderId="11" xfId="48" applyNumberFormat="1" applyFont="1" applyBorder="1" applyAlignment="1">
      <alignment vertical="center"/>
    </xf>
    <xf numFmtId="217" fontId="52" fillId="0" borderId="32" xfId="0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47" xfId="48" applyNumberFormat="1" applyFont="1" applyBorder="1" applyAlignment="1">
      <alignment vertical="center"/>
    </xf>
    <xf numFmtId="217" fontId="52" fillId="0" borderId="13" xfId="48" applyNumberFormat="1" applyFont="1" applyBorder="1" applyAlignment="1">
      <alignment vertical="center"/>
    </xf>
    <xf numFmtId="217" fontId="52" fillId="0" borderId="15" xfId="48" applyNumberFormat="1" applyFont="1" applyBorder="1" applyAlignment="1" quotePrefix="1">
      <alignment horizontal="right" vertical="center"/>
    </xf>
    <xf numFmtId="217" fontId="52" fillId="0" borderId="21" xfId="0" applyNumberFormat="1" applyFont="1" applyBorder="1" applyAlignment="1" quotePrefix="1">
      <alignment horizontal="right" vertical="center"/>
    </xf>
    <xf numFmtId="217" fontId="52" fillId="0" borderId="25" xfId="0" applyNumberFormat="1" applyFont="1" applyBorder="1" applyAlignment="1" quotePrefix="1">
      <alignment horizontal="right" vertical="center"/>
    </xf>
    <xf numFmtId="217" fontId="52" fillId="0" borderId="62" xfId="48" applyNumberFormat="1" applyFont="1" applyBorder="1" applyAlignment="1">
      <alignment vertical="center"/>
    </xf>
    <xf numFmtId="217" fontId="52" fillId="0" borderId="38" xfId="48" applyNumberFormat="1" applyFont="1" applyBorder="1" applyAlignment="1">
      <alignment vertical="center"/>
    </xf>
    <xf numFmtId="41" fontId="52" fillId="0" borderId="65" xfId="0" applyNumberFormat="1" applyFont="1" applyBorder="1" applyAlignment="1">
      <alignment horizontal="center" vertical="center" shrinkToFit="1"/>
    </xf>
    <xf numFmtId="41" fontId="52" fillId="0" borderId="65" xfId="0" applyNumberFormat="1" applyFont="1" applyBorder="1" applyAlignment="1">
      <alignment horizontal="center" vertical="center"/>
    </xf>
    <xf numFmtId="217" fontId="52" fillId="0" borderId="66" xfId="0" applyNumberFormat="1" applyFont="1" applyBorder="1" applyAlignment="1">
      <alignment vertical="center"/>
    </xf>
    <xf numFmtId="217" fontId="52" fillId="0" borderId="67" xfId="0" applyNumberFormat="1" applyFont="1" applyBorder="1" applyAlignment="1">
      <alignment vertical="center"/>
    </xf>
    <xf numFmtId="217" fontId="52" fillId="0" borderId="68" xfId="0" applyNumberFormat="1" applyFont="1" applyBorder="1" applyAlignment="1">
      <alignment vertical="center"/>
    </xf>
    <xf numFmtId="217" fontId="52" fillId="0" borderId="69" xfId="0" applyNumberFormat="1" applyFont="1" applyBorder="1" applyAlignment="1">
      <alignment vertical="center"/>
    </xf>
    <xf numFmtId="217" fontId="52" fillId="0" borderId="65" xfId="0" applyNumberFormat="1" applyFont="1" applyBorder="1" applyAlignment="1">
      <alignment vertical="center"/>
    </xf>
    <xf numFmtId="225" fontId="52" fillId="0" borderId="67" xfId="0" applyNumberFormat="1" applyFont="1" applyBorder="1" applyAlignment="1">
      <alignment vertical="center"/>
    </xf>
    <xf numFmtId="217" fontId="52" fillId="0" borderId="69" xfId="48" applyNumberFormat="1" applyFont="1" applyBorder="1" applyAlignment="1">
      <alignment horizontal="right" vertical="center"/>
    </xf>
    <xf numFmtId="226" fontId="52" fillId="0" borderId="67" xfId="0" applyNumberFormat="1" applyFont="1" applyBorder="1" applyAlignment="1">
      <alignment vertical="center"/>
    </xf>
    <xf numFmtId="218" fontId="52" fillId="0" borderId="67" xfId="0" applyNumberFormat="1" applyFont="1" applyBorder="1" applyAlignment="1">
      <alignment vertical="center"/>
    </xf>
    <xf numFmtId="218" fontId="52" fillId="0" borderId="69" xfId="0" applyNumberFormat="1" applyFont="1" applyBorder="1" applyAlignment="1">
      <alignment vertical="center"/>
    </xf>
    <xf numFmtId="217" fontId="52" fillId="0" borderId="66" xfId="48" applyNumberFormat="1" applyFont="1" applyFill="1" applyBorder="1" applyAlignment="1">
      <alignment horizontal="right" vertical="center"/>
    </xf>
    <xf numFmtId="217" fontId="52" fillId="0" borderId="67" xfId="48" applyNumberFormat="1" applyFont="1" applyBorder="1" applyAlignment="1">
      <alignment horizontal="right" vertical="center"/>
    </xf>
    <xf numFmtId="217" fontId="52" fillId="0" borderId="68" xfId="48" applyNumberFormat="1" applyFont="1" applyBorder="1" applyAlignment="1">
      <alignment horizontal="right" vertical="center"/>
    </xf>
    <xf numFmtId="217" fontId="52" fillId="0" borderId="65" xfId="48" applyNumberFormat="1" applyFont="1" applyBorder="1" applyAlignment="1">
      <alignment horizontal="right" vertical="center"/>
    </xf>
    <xf numFmtId="217" fontId="52" fillId="0" borderId="66" xfId="48" applyNumberFormat="1" applyFont="1" applyBorder="1" applyAlignment="1">
      <alignment vertical="center"/>
    </xf>
    <xf numFmtId="226" fontId="52" fillId="0" borderId="67" xfId="48" applyNumberFormat="1" applyFont="1" applyBorder="1" applyAlignment="1">
      <alignment vertical="center"/>
    </xf>
    <xf numFmtId="218" fontId="52" fillId="0" borderId="67" xfId="48" applyNumberFormat="1" applyFont="1" applyBorder="1" applyAlignment="1">
      <alignment vertical="center"/>
    </xf>
    <xf numFmtId="218" fontId="52" fillId="0" borderId="69" xfId="48" applyNumberFormat="1" applyFont="1" applyBorder="1" applyAlignment="1">
      <alignment vertical="center"/>
    </xf>
    <xf numFmtId="218" fontId="52" fillId="0" borderId="69" xfId="48" applyNumberFormat="1" applyFont="1" applyFill="1" applyBorder="1" applyAlignment="1">
      <alignment vertical="center"/>
    </xf>
    <xf numFmtId="218" fontId="52" fillId="0" borderId="65" xfId="0" applyNumberFormat="1" applyFont="1" applyBorder="1" applyAlignment="1">
      <alignment horizontal="right" vertical="center"/>
    </xf>
    <xf numFmtId="218" fontId="52" fillId="0" borderId="67" xfId="0" applyNumberFormat="1" applyFont="1" applyBorder="1" applyAlignment="1">
      <alignment horizontal="right" vertical="center"/>
    </xf>
    <xf numFmtId="217" fontId="52" fillId="0" borderId="67" xfId="48" applyNumberFormat="1" applyFont="1" applyFill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03" fontId="52" fillId="0" borderId="20" xfId="0" applyNumberFormat="1" applyFont="1" applyBorder="1" applyAlignment="1">
      <alignment horizontal="center" vertical="center"/>
    </xf>
    <xf numFmtId="203" fontId="52" fillId="0" borderId="54" xfId="0" applyNumberFormat="1" applyFont="1" applyBorder="1" applyAlignment="1">
      <alignment horizontal="center" vertical="center"/>
    </xf>
    <xf numFmtId="0" fontId="52" fillId="0" borderId="20" xfId="0" applyNumberFormat="1" applyFont="1" applyBorder="1" applyAlignment="1">
      <alignment horizontal="center" vertical="center"/>
    </xf>
    <xf numFmtId="0" fontId="52" fillId="0" borderId="54" xfId="0" applyNumberFormat="1" applyFont="1" applyBorder="1" applyAlignment="1">
      <alignment horizontal="center" vertical="center"/>
    </xf>
    <xf numFmtId="217" fontId="52" fillId="0" borderId="62" xfId="48" applyNumberFormat="1" applyFont="1" applyBorder="1" applyAlignment="1">
      <alignment vertical="center"/>
    </xf>
    <xf numFmtId="217" fontId="52" fillId="0" borderId="18" xfId="0" applyNumberFormat="1" applyFont="1" applyBorder="1" applyAlignment="1">
      <alignment vertical="center"/>
    </xf>
    <xf numFmtId="217" fontId="52" fillId="0" borderId="47" xfId="48" applyNumberFormat="1" applyFont="1" applyBorder="1" applyAlignment="1">
      <alignment vertical="center"/>
    </xf>
    <xf numFmtId="217" fontId="52" fillId="0" borderId="5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54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52" fillId="0" borderId="38" xfId="48" applyNumberFormat="1" applyFont="1" applyBorder="1" applyAlignment="1">
      <alignment vertical="center"/>
    </xf>
    <xf numFmtId="217" fontId="52" fillId="0" borderId="13" xfId="0" applyNumberFormat="1" applyFon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1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2" xfId="0" applyNumberForma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54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3" sqref="F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98" t="s">
        <v>249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08" t="s">
        <v>88</v>
      </c>
      <c r="B9" s="308" t="s">
        <v>90</v>
      </c>
      <c r="C9" s="55" t="s">
        <v>4</v>
      </c>
      <c r="D9" s="56"/>
      <c r="E9" s="56"/>
      <c r="F9" s="244">
        <v>146966</v>
      </c>
      <c r="G9" s="71">
        <f>F9/$F$27*100</f>
        <v>27.755566089582455</v>
      </c>
      <c r="H9" s="213">
        <v>139988</v>
      </c>
      <c r="I9" s="76">
        <f>(F9/H9-1)*100</f>
        <v>4.984712975397887</v>
      </c>
      <c r="K9" s="103"/>
    </row>
    <row r="10" spans="1:9" ht="18" customHeight="1">
      <c r="A10" s="309"/>
      <c r="B10" s="309"/>
      <c r="C10" s="7"/>
      <c r="D10" s="52" t="s">
        <v>23</v>
      </c>
      <c r="E10" s="53"/>
      <c r="F10" s="207">
        <v>44926</v>
      </c>
      <c r="G10" s="72">
        <f aca="true" t="shared" si="0" ref="G10:G27">F10/$F$27*100</f>
        <v>8.484592097087635</v>
      </c>
      <c r="H10" s="203">
        <v>43713</v>
      </c>
      <c r="I10" s="77">
        <f aca="true" t="shared" si="1" ref="I10:I27">(F10/H10-1)*100</f>
        <v>2.7749182165488495</v>
      </c>
    </row>
    <row r="11" spans="1:9" ht="18" customHeight="1">
      <c r="A11" s="309"/>
      <c r="B11" s="309"/>
      <c r="C11" s="7"/>
      <c r="D11" s="16"/>
      <c r="E11" s="23" t="s">
        <v>24</v>
      </c>
      <c r="F11" s="205">
        <v>34577</v>
      </c>
      <c r="G11" s="73">
        <f t="shared" si="0"/>
        <v>6.530110424720633</v>
      </c>
      <c r="H11" s="199">
        <v>34157</v>
      </c>
      <c r="I11" s="78">
        <f t="shared" si="1"/>
        <v>1.229616184091098</v>
      </c>
    </row>
    <row r="12" spans="1:9" ht="18" customHeight="1">
      <c r="A12" s="309"/>
      <c r="B12" s="309"/>
      <c r="C12" s="7"/>
      <c r="D12" s="16"/>
      <c r="E12" s="23" t="s">
        <v>25</v>
      </c>
      <c r="F12" s="205">
        <v>3521</v>
      </c>
      <c r="G12" s="73">
        <f t="shared" si="0"/>
        <v>0.6649656941157808</v>
      </c>
      <c r="H12" s="199">
        <v>3771</v>
      </c>
      <c r="I12" s="78">
        <f t="shared" si="1"/>
        <v>-6.629541235746483</v>
      </c>
    </row>
    <row r="13" spans="1:9" ht="18" customHeight="1">
      <c r="A13" s="309"/>
      <c r="B13" s="309"/>
      <c r="C13" s="7"/>
      <c r="D13" s="33"/>
      <c r="E13" s="23" t="s">
        <v>26</v>
      </c>
      <c r="F13" s="205">
        <v>580</v>
      </c>
      <c r="G13" s="73">
        <f t="shared" si="0"/>
        <v>0.10953709247008031</v>
      </c>
      <c r="H13" s="199">
        <v>664</v>
      </c>
      <c r="I13" s="78">
        <f t="shared" si="1"/>
        <v>-12.650602409638555</v>
      </c>
    </row>
    <row r="14" spans="1:9" ht="18" customHeight="1">
      <c r="A14" s="309"/>
      <c r="B14" s="309"/>
      <c r="C14" s="7"/>
      <c r="D14" s="61" t="s">
        <v>27</v>
      </c>
      <c r="E14" s="51"/>
      <c r="F14" s="244">
        <v>28980</v>
      </c>
      <c r="G14" s="71">
        <f t="shared" si="0"/>
        <v>5.473077482384358</v>
      </c>
      <c r="H14" s="213">
        <v>24715</v>
      </c>
      <c r="I14" s="79">
        <f t="shared" si="1"/>
        <v>17.256726684199887</v>
      </c>
    </row>
    <row r="15" spans="1:9" ht="18" customHeight="1">
      <c r="A15" s="309"/>
      <c r="B15" s="309"/>
      <c r="C15" s="7"/>
      <c r="D15" s="16"/>
      <c r="E15" s="23" t="s">
        <v>28</v>
      </c>
      <c r="F15" s="205">
        <v>1184</v>
      </c>
      <c r="G15" s="73">
        <f t="shared" si="0"/>
        <v>0.22360675428375015</v>
      </c>
      <c r="H15" s="199">
        <v>1008</v>
      </c>
      <c r="I15" s="78">
        <f t="shared" si="1"/>
        <v>17.460317460317466</v>
      </c>
    </row>
    <row r="16" spans="1:11" ht="18" customHeight="1">
      <c r="A16" s="309"/>
      <c r="B16" s="309"/>
      <c r="C16" s="7"/>
      <c r="D16" s="16"/>
      <c r="E16" s="29" t="s">
        <v>29</v>
      </c>
      <c r="F16" s="207">
        <v>27796</v>
      </c>
      <c r="G16" s="72">
        <f t="shared" si="0"/>
        <v>5.249470728100608</v>
      </c>
      <c r="H16" s="203">
        <v>23707</v>
      </c>
      <c r="I16" s="77">
        <f t="shared" si="1"/>
        <v>17.248070190239172</v>
      </c>
      <c r="K16" s="104"/>
    </row>
    <row r="17" spans="1:9" ht="18" customHeight="1">
      <c r="A17" s="309"/>
      <c r="B17" s="309"/>
      <c r="C17" s="7"/>
      <c r="D17" s="311" t="s">
        <v>30</v>
      </c>
      <c r="E17" s="312"/>
      <c r="F17" s="207">
        <v>33243</v>
      </c>
      <c r="G17" s="72">
        <f t="shared" si="0"/>
        <v>6.278175112039448</v>
      </c>
      <c r="H17" s="203">
        <v>29873</v>
      </c>
      <c r="I17" s="77">
        <f t="shared" si="1"/>
        <v>11.28108994744419</v>
      </c>
    </row>
    <row r="18" spans="1:9" ht="18" customHeight="1">
      <c r="A18" s="309"/>
      <c r="B18" s="309"/>
      <c r="C18" s="7"/>
      <c r="D18" s="313" t="s">
        <v>94</v>
      </c>
      <c r="E18" s="314"/>
      <c r="F18" s="205">
        <v>2593</v>
      </c>
      <c r="G18" s="73">
        <f t="shared" si="0"/>
        <v>0.48970634616365216</v>
      </c>
      <c r="H18" s="199">
        <v>2449</v>
      </c>
      <c r="I18" s="78">
        <f t="shared" si="1"/>
        <v>5.879951000408323</v>
      </c>
    </row>
    <row r="19" spans="1:26" ht="18" customHeight="1">
      <c r="A19" s="309"/>
      <c r="B19" s="309"/>
      <c r="C19" s="10"/>
      <c r="D19" s="313" t="s">
        <v>95</v>
      </c>
      <c r="E19" s="314"/>
      <c r="F19" s="245" t="s">
        <v>248</v>
      </c>
      <c r="G19" s="73" t="e">
        <f t="shared" si="0"/>
        <v>#VALUE!</v>
      </c>
      <c r="H19" s="245" t="s">
        <v>248</v>
      </c>
      <c r="I19" s="78" t="e">
        <f t="shared" si="1"/>
        <v>#VALUE!</v>
      </c>
      <c r="Z19" s="2" t="s">
        <v>96</v>
      </c>
    </row>
    <row r="20" spans="1:9" ht="18" customHeight="1">
      <c r="A20" s="309"/>
      <c r="B20" s="309"/>
      <c r="C20" s="44" t="s">
        <v>5</v>
      </c>
      <c r="D20" s="43"/>
      <c r="E20" s="43"/>
      <c r="F20" s="205">
        <v>18690</v>
      </c>
      <c r="G20" s="73">
        <f t="shared" si="0"/>
        <v>3.529738376320347</v>
      </c>
      <c r="H20" s="199">
        <v>20791</v>
      </c>
      <c r="I20" s="78">
        <f t="shared" si="1"/>
        <v>-10.105334038766777</v>
      </c>
    </row>
    <row r="21" spans="1:9" ht="18" customHeight="1">
      <c r="A21" s="309"/>
      <c r="B21" s="309"/>
      <c r="C21" s="44" t="s">
        <v>6</v>
      </c>
      <c r="D21" s="43"/>
      <c r="E21" s="43"/>
      <c r="F21" s="205">
        <v>128700</v>
      </c>
      <c r="G21" s="73">
        <f t="shared" si="0"/>
        <v>24.30590310499886</v>
      </c>
      <c r="H21" s="199">
        <v>129200</v>
      </c>
      <c r="I21" s="78">
        <f t="shared" si="1"/>
        <v>-0.38699690402477227</v>
      </c>
    </row>
    <row r="22" spans="1:9" ht="18" customHeight="1">
      <c r="A22" s="309"/>
      <c r="B22" s="309"/>
      <c r="C22" s="44" t="s">
        <v>31</v>
      </c>
      <c r="D22" s="43"/>
      <c r="E22" s="43"/>
      <c r="F22" s="205">
        <v>9937</v>
      </c>
      <c r="G22" s="73">
        <f t="shared" si="0"/>
        <v>1.8766725653020486</v>
      </c>
      <c r="H22" s="199">
        <v>9530</v>
      </c>
      <c r="I22" s="78">
        <f t="shared" si="1"/>
        <v>4.270724029380912</v>
      </c>
    </row>
    <row r="23" spans="1:9" ht="18" customHeight="1">
      <c r="A23" s="309"/>
      <c r="B23" s="309"/>
      <c r="C23" s="44" t="s">
        <v>7</v>
      </c>
      <c r="D23" s="43"/>
      <c r="E23" s="43"/>
      <c r="F23" s="205">
        <v>56172</v>
      </c>
      <c r="G23" s="73">
        <f t="shared" si="0"/>
        <v>10.608478548671297</v>
      </c>
      <c r="H23" s="199">
        <v>55021</v>
      </c>
      <c r="I23" s="78">
        <f t="shared" si="1"/>
        <v>2.09192853637703</v>
      </c>
    </row>
    <row r="24" spans="1:9" ht="18" customHeight="1">
      <c r="A24" s="309"/>
      <c r="B24" s="309"/>
      <c r="C24" s="44" t="s">
        <v>32</v>
      </c>
      <c r="D24" s="43"/>
      <c r="E24" s="43"/>
      <c r="F24" s="205">
        <v>1300</v>
      </c>
      <c r="G24" s="73">
        <f t="shared" si="0"/>
        <v>0.24551417277776624</v>
      </c>
      <c r="H24" s="199">
        <v>1559</v>
      </c>
      <c r="I24" s="78">
        <f t="shared" si="1"/>
        <v>-16.613213598460554</v>
      </c>
    </row>
    <row r="25" spans="1:9" ht="18" customHeight="1">
      <c r="A25" s="309"/>
      <c r="B25" s="309"/>
      <c r="C25" s="44" t="s">
        <v>8</v>
      </c>
      <c r="D25" s="43"/>
      <c r="E25" s="43"/>
      <c r="F25" s="205">
        <v>68401</v>
      </c>
      <c r="G25" s="73">
        <f t="shared" si="0"/>
        <v>12.918011486286145</v>
      </c>
      <c r="H25" s="199">
        <v>72465</v>
      </c>
      <c r="I25" s="78">
        <f t="shared" si="1"/>
        <v>-5.608224660180772</v>
      </c>
    </row>
    <row r="26" spans="1:9" ht="18" customHeight="1">
      <c r="A26" s="309"/>
      <c r="B26" s="309"/>
      <c r="C26" s="45" t="s">
        <v>9</v>
      </c>
      <c r="D26" s="46"/>
      <c r="E26" s="46"/>
      <c r="F26" s="242">
        <v>99335</v>
      </c>
      <c r="G26" s="74">
        <f t="shared" si="0"/>
        <v>18.760115656061082</v>
      </c>
      <c r="H26" s="249">
        <v>105812</v>
      </c>
      <c r="I26" s="80">
        <f t="shared" si="1"/>
        <v>-6.121233886515709</v>
      </c>
    </row>
    <row r="27" spans="1:9" ht="18" customHeight="1">
      <c r="A27" s="309"/>
      <c r="B27" s="310"/>
      <c r="C27" s="47" t="s">
        <v>10</v>
      </c>
      <c r="D27" s="31"/>
      <c r="E27" s="31"/>
      <c r="F27" s="69">
        <f>SUM(F9,F20:F26)</f>
        <v>529501</v>
      </c>
      <c r="G27" s="75">
        <f t="shared" si="0"/>
        <v>100</v>
      </c>
      <c r="H27" s="69">
        <f>SUM(H9,H20:H26)</f>
        <v>534366</v>
      </c>
      <c r="I27" s="81">
        <f t="shared" si="1"/>
        <v>-0.9104246901936119</v>
      </c>
    </row>
    <row r="28" spans="1:9" ht="18" customHeight="1">
      <c r="A28" s="309"/>
      <c r="B28" s="308" t="s">
        <v>89</v>
      </c>
      <c r="C28" s="55" t="s">
        <v>11</v>
      </c>
      <c r="D28" s="56"/>
      <c r="E28" s="56"/>
      <c r="F28" s="244">
        <v>232962</v>
      </c>
      <c r="G28" s="71">
        <f>F28/$F$45*100</f>
        <v>43.99651747588768</v>
      </c>
      <c r="H28" s="244">
        <v>235573</v>
      </c>
      <c r="I28" s="82">
        <f>(F28/H28-1)*100</f>
        <v>-1.1083613147516935</v>
      </c>
    </row>
    <row r="29" spans="1:9" ht="18" customHeight="1">
      <c r="A29" s="309"/>
      <c r="B29" s="309"/>
      <c r="C29" s="7"/>
      <c r="D29" s="30" t="s">
        <v>12</v>
      </c>
      <c r="E29" s="43"/>
      <c r="F29" s="205">
        <v>132909</v>
      </c>
      <c r="G29" s="73">
        <f aca="true" t="shared" si="2" ref="G29:G45">F29/$F$45*100</f>
        <v>25.100802453630873</v>
      </c>
      <c r="H29" s="205">
        <v>135411</v>
      </c>
      <c r="I29" s="83">
        <f aca="true" t="shared" si="3" ref="I29:I45">(F29/H29-1)*100</f>
        <v>-1.8477080887077113</v>
      </c>
    </row>
    <row r="30" spans="1:9" ht="18" customHeight="1">
      <c r="A30" s="309"/>
      <c r="B30" s="309"/>
      <c r="C30" s="7"/>
      <c r="D30" s="30" t="s">
        <v>33</v>
      </c>
      <c r="E30" s="43"/>
      <c r="F30" s="205">
        <v>6432</v>
      </c>
      <c r="G30" s="73">
        <f t="shared" si="2"/>
        <v>1.2147285840819941</v>
      </c>
      <c r="H30" s="205">
        <v>6313</v>
      </c>
      <c r="I30" s="83">
        <f t="shared" si="3"/>
        <v>1.8849992079835287</v>
      </c>
    </row>
    <row r="31" spans="1:9" ht="18" customHeight="1">
      <c r="A31" s="309"/>
      <c r="B31" s="309"/>
      <c r="C31" s="19"/>
      <c r="D31" s="30" t="s">
        <v>13</v>
      </c>
      <c r="E31" s="43"/>
      <c r="F31" s="205">
        <v>93621</v>
      </c>
      <c r="G31" s="73">
        <f t="shared" si="2"/>
        <v>17.68098643817481</v>
      </c>
      <c r="H31" s="205">
        <v>93850</v>
      </c>
      <c r="I31" s="83">
        <f t="shared" si="3"/>
        <v>-0.2440063931806069</v>
      </c>
    </row>
    <row r="32" spans="1:9" ht="18" customHeight="1">
      <c r="A32" s="309"/>
      <c r="B32" s="309"/>
      <c r="C32" s="50" t="s">
        <v>14</v>
      </c>
      <c r="D32" s="51"/>
      <c r="E32" s="51"/>
      <c r="F32" s="244">
        <v>207912</v>
      </c>
      <c r="G32" s="71">
        <f t="shared" si="2"/>
        <v>39.2656482235161</v>
      </c>
      <c r="H32" s="244">
        <v>208003</v>
      </c>
      <c r="I32" s="82">
        <f t="shared" si="3"/>
        <v>-0.04374936899949056</v>
      </c>
    </row>
    <row r="33" spans="1:9" ht="18" customHeight="1">
      <c r="A33" s="309"/>
      <c r="B33" s="309"/>
      <c r="C33" s="7"/>
      <c r="D33" s="30" t="s">
        <v>15</v>
      </c>
      <c r="E33" s="43"/>
      <c r="F33" s="205">
        <v>21891</v>
      </c>
      <c r="G33" s="73">
        <f t="shared" si="2"/>
        <v>4.134269812521601</v>
      </c>
      <c r="H33" s="205">
        <v>23833</v>
      </c>
      <c r="I33" s="83">
        <f t="shared" si="3"/>
        <v>-8.148365711408555</v>
      </c>
    </row>
    <row r="34" spans="1:9" ht="18" customHeight="1">
      <c r="A34" s="309"/>
      <c r="B34" s="309"/>
      <c r="C34" s="7"/>
      <c r="D34" s="30" t="s">
        <v>34</v>
      </c>
      <c r="E34" s="43"/>
      <c r="F34" s="205">
        <v>6920</v>
      </c>
      <c r="G34" s="73">
        <f t="shared" si="2"/>
        <v>1.306890827401648</v>
      </c>
      <c r="H34" s="205">
        <v>6895</v>
      </c>
      <c r="I34" s="83">
        <f t="shared" si="3"/>
        <v>0.36258158085569203</v>
      </c>
    </row>
    <row r="35" spans="1:9" ht="18" customHeight="1">
      <c r="A35" s="309"/>
      <c r="B35" s="309"/>
      <c r="C35" s="7"/>
      <c r="D35" s="30" t="s">
        <v>35</v>
      </c>
      <c r="E35" s="43"/>
      <c r="F35" s="205">
        <v>110412</v>
      </c>
      <c r="G35" s="73">
        <f t="shared" si="2"/>
        <v>20.852085265183636</v>
      </c>
      <c r="H35" s="205">
        <v>103965</v>
      </c>
      <c r="I35" s="83">
        <f t="shared" si="3"/>
        <v>6.20112537873323</v>
      </c>
    </row>
    <row r="36" spans="1:9" ht="18" customHeight="1">
      <c r="A36" s="309"/>
      <c r="B36" s="309"/>
      <c r="C36" s="7"/>
      <c r="D36" s="30" t="s">
        <v>36</v>
      </c>
      <c r="E36" s="43"/>
      <c r="F36" s="205">
        <v>1920</v>
      </c>
      <c r="G36" s="73">
        <f t="shared" si="2"/>
        <v>0.36260554748716245</v>
      </c>
      <c r="H36" s="205">
        <v>2014</v>
      </c>
      <c r="I36" s="83">
        <f t="shared" si="3"/>
        <v>-4.667328699106255</v>
      </c>
    </row>
    <row r="37" spans="1:9" ht="18" customHeight="1">
      <c r="A37" s="309"/>
      <c r="B37" s="309"/>
      <c r="C37" s="7"/>
      <c r="D37" s="30" t="s">
        <v>16</v>
      </c>
      <c r="E37" s="43"/>
      <c r="F37" s="205">
        <v>3670</v>
      </c>
      <c r="G37" s="73">
        <f t="shared" si="2"/>
        <v>0.6931053954572324</v>
      </c>
      <c r="H37" s="205">
        <v>3103</v>
      </c>
      <c r="I37" s="83">
        <f t="shared" si="3"/>
        <v>18.27263938124395</v>
      </c>
    </row>
    <row r="38" spans="1:9" ht="18" customHeight="1">
      <c r="A38" s="309"/>
      <c r="B38" s="309"/>
      <c r="C38" s="19"/>
      <c r="D38" s="30" t="s">
        <v>37</v>
      </c>
      <c r="E38" s="43"/>
      <c r="F38" s="205">
        <v>62895</v>
      </c>
      <c r="G38" s="73">
        <f t="shared" si="2"/>
        <v>11.878164536044315</v>
      </c>
      <c r="H38" s="205">
        <v>67983</v>
      </c>
      <c r="I38" s="83">
        <f t="shared" si="3"/>
        <v>-7.484223997175765</v>
      </c>
    </row>
    <row r="39" spans="1:9" ht="18" customHeight="1">
      <c r="A39" s="309"/>
      <c r="B39" s="309"/>
      <c r="C39" s="50" t="s">
        <v>17</v>
      </c>
      <c r="D39" s="51"/>
      <c r="E39" s="51"/>
      <c r="F39" s="244">
        <v>88627</v>
      </c>
      <c r="G39" s="71">
        <f t="shared" si="2"/>
        <v>16.737834300596223</v>
      </c>
      <c r="H39" s="244">
        <v>90790</v>
      </c>
      <c r="I39" s="82">
        <f t="shared" si="3"/>
        <v>-2.382420971472632</v>
      </c>
    </row>
    <row r="40" spans="1:9" ht="18" customHeight="1">
      <c r="A40" s="309"/>
      <c r="B40" s="309"/>
      <c r="C40" s="7"/>
      <c r="D40" s="52" t="s">
        <v>18</v>
      </c>
      <c r="E40" s="53"/>
      <c r="F40" s="207">
        <v>83382</v>
      </c>
      <c r="G40" s="72">
        <f t="shared" si="2"/>
        <v>15.747279041965925</v>
      </c>
      <c r="H40" s="207">
        <v>85545</v>
      </c>
      <c r="I40" s="84">
        <f t="shared" si="3"/>
        <v>-2.528493775206031</v>
      </c>
    </row>
    <row r="41" spans="1:9" ht="18" customHeight="1">
      <c r="A41" s="309"/>
      <c r="B41" s="309"/>
      <c r="C41" s="7"/>
      <c r="D41" s="16"/>
      <c r="E41" s="100" t="s">
        <v>92</v>
      </c>
      <c r="F41" s="205">
        <v>59241</v>
      </c>
      <c r="G41" s="73">
        <f t="shared" si="2"/>
        <v>11.188080853482807</v>
      </c>
      <c r="H41" s="205">
        <v>58320</v>
      </c>
      <c r="I41" s="85">
        <f t="shared" si="3"/>
        <v>1.5792181069958833</v>
      </c>
    </row>
    <row r="42" spans="1:9" ht="18" customHeight="1">
      <c r="A42" s="309"/>
      <c r="B42" s="309"/>
      <c r="C42" s="7"/>
      <c r="D42" s="33"/>
      <c r="E42" s="32" t="s">
        <v>38</v>
      </c>
      <c r="F42" s="205">
        <v>24141</v>
      </c>
      <c r="G42" s="73">
        <f t="shared" si="2"/>
        <v>4.559198188483119</v>
      </c>
      <c r="H42" s="205">
        <v>27224</v>
      </c>
      <c r="I42" s="85">
        <f t="shared" si="3"/>
        <v>-11.324566558918603</v>
      </c>
    </row>
    <row r="43" spans="1:9" ht="18" customHeight="1">
      <c r="A43" s="309"/>
      <c r="B43" s="309"/>
      <c r="C43" s="7"/>
      <c r="D43" s="30" t="s">
        <v>39</v>
      </c>
      <c r="E43" s="54"/>
      <c r="F43" s="205">
        <v>5245</v>
      </c>
      <c r="G43" s="73">
        <f t="shared" si="2"/>
        <v>0.9905552586302954</v>
      </c>
      <c r="H43" s="205">
        <v>5245</v>
      </c>
      <c r="I43" s="85">
        <f t="shared" si="3"/>
        <v>0</v>
      </c>
    </row>
    <row r="44" spans="1:9" ht="18" customHeight="1">
      <c r="A44" s="309"/>
      <c r="B44" s="309"/>
      <c r="C44" s="11"/>
      <c r="D44" s="48" t="s">
        <v>40</v>
      </c>
      <c r="E44" s="49"/>
      <c r="F44" s="246" t="s">
        <v>248</v>
      </c>
      <c r="G44" s="75" t="e">
        <f t="shared" si="2"/>
        <v>#VALUE!</v>
      </c>
      <c r="H44" s="246" t="s">
        <v>248</v>
      </c>
      <c r="I44" s="80" t="e">
        <f t="shared" si="3"/>
        <v>#VALUE!</v>
      </c>
    </row>
    <row r="45" spans="1:9" ht="18" customHeight="1">
      <c r="A45" s="310"/>
      <c r="B45" s="310"/>
      <c r="C45" s="11" t="s">
        <v>19</v>
      </c>
      <c r="D45" s="12"/>
      <c r="E45" s="12"/>
      <c r="F45" s="248">
        <f>SUM(F28,F32,F39)</f>
        <v>529501</v>
      </c>
      <c r="G45" s="81">
        <f t="shared" si="2"/>
        <v>100</v>
      </c>
      <c r="H45" s="70">
        <f>SUM(H28,H32,H39)</f>
        <v>534366</v>
      </c>
      <c r="I45" s="81">
        <f t="shared" si="3"/>
        <v>-0.9104246901936119</v>
      </c>
    </row>
    <row r="46" ht="13.5">
      <c r="A46" s="101" t="s">
        <v>20</v>
      </c>
    </row>
    <row r="47" ht="13.5">
      <c r="A47" s="102" t="s">
        <v>21</v>
      </c>
    </row>
    <row r="48" ht="13.5">
      <c r="A48" s="102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L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99" t="s">
        <v>249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20" ht="15.75" customHeight="1">
      <c r="A5" s="31" t="s">
        <v>239</v>
      </c>
      <c r="B5" s="31"/>
      <c r="C5" s="31"/>
      <c r="D5" s="31"/>
      <c r="K5" s="37"/>
      <c r="O5" s="37" t="s">
        <v>48</v>
      </c>
      <c r="T5" s="219" t="s">
        <v>272</v>
      </c>
    </row>
    <row r="6" spans="1:20" ht="15.75" customHeight="1">
      <c r="A6" s="338" t="s">
        <v>49</v>
      </c>
      <c r="B6" s="339"/>
      <c r="C6" s="339"/>
      <c r="D6" s="339"/>
      <c r="E6" s="340"/>
      <c r="F6" s="323" t="s">
        <v>251</v>
      </c>
      <c r="G6" s="324"/>
      <c r="H6" s="323" t="s">
        <v>252</v>
      </c>
      <c r="I6" s="324"/>
      <c r="J6" s="323" t="s">
        <v>253</v>
      </c>
      <c r="K6" s="324"/>
      <c r="L6" s="323" t="s">
        <v>254</v>
      </c>
      <c r="M6" s="324"/>
      <c r="N6" s="323" t="s">
        <v>255</v>
      </c>
      <c r="O6" s="324"/>
      <c r="Q6" s="317" t="s">
        <v>260</v>
      </c>
      <c r="R6" s="318"/>
      <c r="S6" s="317" t="s">
        <v>273</v>
      </c>
      <c r="T6" s="318"/>
    </row>
    <row r="7" spans="1:20" ht="15.75" customHeight="1">
      <c r="A7" s="341"/>
      <c r="B7" s="342"/>
      <c r="C7" s="342"/>
      <c r="D7" s="342"/>
      <c r="E7" s="343"/>
      <c r="F7" s="105" t="s">
        <v>246</v>
      </c>
      <c r="G7" s="38" t="s">
        <v>2</v>
      </c>
      <c r="H7" s="105" t="s">
        <v>246</v>
      </c>
      <c r="I7" s="38" t="s">
        <v>2</v>
      </c>
      <c r="J7" s="105" t="s">
        <v>246</v>
      </c>
      <c r="K7" s="38" t="s">
        <v>2</v>
      </c>
      <c r="L7" s="105" t="s">
        <v>246</v>
      </c>
      <c r="M7" s="38" t="s">
        <v>2</v>
      </c>
      <c r="N7" s="105" t="s">
        <v>246</v>
      </c>
      <c r="O7" s="38" t="s">
        <v>2</v>
      </c>
      <c r="Q7" s="195" t="s">
        <v>246</v>
      </c>
      <c r="R7" s="196" t="s">
        <v>2</v>
      </c>
      <c r="S7" s="195" t="s">
        <v>246</v>
      </c>
      <c r="T7" s="220" t="s">
        <v>2</v>
      </c>
    </row>
    <row r="8" spans="1:25" ht="15.75" customHeight="1">
      <c r="A8" s="328" t="s">
        <v>83</v>
      </c>
      <c r="B8" s="55" t="s">
        <v>50</v>
      </c>
      <c r="C8" s="56"/>
      <c r="D8" s="56"/>
      <c r="E8" s="89" t="s">
        <v>41</v>
      </c>
      <c r="F8" s="197">
        <v>4631</v>
      </c>
      <c r="G8" s="272">
        <v>4281</v>
      </c>
      <c r="H8" s="197">
        <v>2102</v>
      </c>
      <c r="I8" s="259">
        <v>2091</v>
      </c>
      <c r="J8" s="197">
        <v>2189</v>
      </c>
      <c r="K8" s="198">
        <v>2258</v>
      </c>
      <c r="L8" s="197">
        <v>73</v>
      </c>
      <c r="M8" s="259">
        <v>170</v>
      </c>
      <c r="N8" s="197">
        <f aca="true" t="shared" si="0" ref="N8:N13">Q8+S8</f>
        <v>25676</v>
      </c>
      <c r="O8" s="198">
        <f aca="true" t="shared" si="1" ref="O8:O13">R8+T8</f>
        <v>23438</v>
      </c>
      <c r="P8" s="106"/>
      <c r="Q8" s="197">
        <v>24704</v>
      </c>
      <c r="R8" s="198">
        <v>23085</v>
      </c>
      <c r="S8" s="197">
        <v>972</v>
      </c>
      <c r="T8" s="198">
        <v>353</v>
      </c>
      <c r="U8" s="106"/>
      <c r="V8" s="106"/>
      <c r="W8" s="106"/>
      <c r="X8" s="106"/>
      <c r="Y8" s="106"/>
    </row>
    <row r="9" spans="1:25" ht="15.75" customHeight="1">
      <c r="A9" s="350"/>
      <c r="B9" s="8"/>
      <c r="C9" s="30" t="s">
        <v>51</v>
      </c>
      <c r="D9" s="43"/>
      <c r="E9" s="87" t="s">
        <v>42</v>
      </c>
      <c r="F9" s="199">
        <v>4631</v>
      </c>
      <c r="G9" s="254">
        <v>4281</v>
      </c>
      <c r="H9" s="199">
        <v>2102</v>
      </c>
      <c r="I9" s="237">
        <v>2091</v>
      </c>
      <c r="J9" s="199">
        <v>2189</v>
      </c>
      <c r="K9" s="200">
        <v>2258</v>
      </c>
      <c r="L9" s="199">
        <v>73</v>
      </c>
      <c r="M9" s="237">
        <v>101</v>
      </c>
      <c r="N9" s="199">
        <f t="shared" si="0"/>
        <v>25676</v>
      </c>
      <c r="O9" s="200">
        <f t="shared" si="1"/>
        <v>23438</v>
      </c>
      <c r="P9" s="106"/>
      <c r="Q9" s="199">
        <v>24704</v>
      </c>
      <c r="R9" s="200">
        <v>23085</v>
      </c>
      <c r="S9" s="199">
        <v>972</v>
      </c>
      <c r="T9" s="200">
        <v>353</v>
      </c>
      <c r="U9" s="106"/>
      <c r="V9" s="106"/>
      <c r="W9" s="106"/>
      <c r="X9" s="106"/>
      <c r="Y9" s="106"/>
    </row>
    <row r="10" spans="1:25" ht="15.75" customHeight="1">
      <c r="A10" s="350"/>
      <c r="B10" s="10"/>
      <c r="C10" s="30" t="s">
        <v>52</v>
      </c>
      <c r="D10" s="43"/>
      <c r="E10" s="87" t="s">
        <v>43</v>
      </c>
      <c r="F10" s="199">
        <v>0</v>
      </c>
      <c r="G10" s="254">
        <v>0</v>
      </c>
      <c r="H10" s="199">
        <v>0</v>
      </c>
      <c r="I10" s="237">
        <v>0</v>
      </c>
      <c r="J10" s="209">
        <v>0</v>
      </c>
      <c r="K10" s="273">
        <v>0</v>
      </c>
      <c r="L10" s="199">
        <v>0</v>
      </c>
      <c r="M10" s="237">
        <v>69</v>
      </c>
      <c r="N10" s="199">
        <f t="shared" si="0"/>
        <v>0</v>
      </c>
      <c r="O10" s="200">
        <f t="shared" si="1"/>
        <v>0</v>
      </c>
      <c r="P10" s="106"/>
      <c r="Q10" s="199">
        <v>0</v>
      </c>
      <c r="R10" s="200">
        <v>0</v>
      </c>
      <c r="S10" s="199"/>
      <c r="T10" s="200"/>
      <c r="U10" s="106"/>
      <c r="V10" s="106"/>
      <c r="W10" s="106"/>
      <c r="X10" s="106"/>
      <c r="Y10" s="106"/>
    </row>
    <row r="11" spans="1:25" ht="15.75" customHeight="1">
      <c r="A11" s="350"/>
      <c r="B11" s="50" t="s">
        <v>53</v>
      </c>
      <c r="C11" s="63"/>
      <c r="D11" s="63"/>
      <c r="E11" s="86" t="s">
        <v>44</v>
      </c>
      <c r="F11" s="201">
        <v>3883</v>
      </c>
      <c r="G11" s="263">
        <v>3689</v>
      </c>
      <c r="H11" s="201">
        <v>1860</v>
      </c>
      <c r="I11" s="264">
        <v>2141</v>
      </c>
      <c r="J11" s="201">
        <v>1766</v>
      </c>
      <c r="K11" s="202">
        <v>1822</v>
      </c>
      <c r="L11" s="201">
        <v>54</v>
      </c>
      <c r="M11" s="264">
        <v>152</v>
      </c>
      <c r="N11" s="201">
        <f t="shared" si="0"/>
        <v>26104</v>
      </c>
      <c r="O11" s="202">
        <f t="shared" si="1"/>
        <v>23778</v>
      </c>
      <c r="P11" s="106"/>
      <c r="Q11" s="201">
        <v>24963</v>
      </c>
      <c r="R11" s="202">
        <v>23425</v>
      </c>
      <c r="S11" s="201">
        <v>1141</v>
      </c>
      <c r="T11" s="202">
        <v>353</v>
      </c>
      <c r="U11" s="106"/>
      <c r="V11" s="106"/>
      <c r="W11" s="106"/>
      <c r="X11" s="106"/>
      <c r="Y11" s="106"/>
    </row>
    <row r="12" spans="1:25" ht="15.75" customHeight="1">
      <c r="A12" s="350"/>
      <c r="B12" s="7"/>
      <c r="C12" s="30" t="s">
        <v>54</v>
      </c>
      <c r="D12" s="43"/>
      <c r="E12" s="87" t="s">
        <v>45</v>
      </c>
      <c r="F12" s="199">
        <v>3883</v>
      </c>
      <c r="G12" s="254">
        <v>3689</v>
      </c>
      <c r="H12" s="201">
        <v>1860</v>
      </c>
      <c r="I12" s="237">
        <v>2141</v>
      </c>
      <c r="J12" s="201">
        <v>1766</v>
      </c>
      <c r="K12" s="200">
        <v>1822</v>
      </c>
      <c r="L12" s="199">
        <v>54</v>
      </c>
      <c r="M12" s="237">
        <v>152</v>
      </c>
      <c r="N12" s="199">
        <f t="shared" si="0"/>
        <v>25743</v>
      </c>
      <c r="O12" s="200">
        <f t="shared" si="1"/>
        <v>23438</v>
      </c>
      <c r="P12" s="106"/>
      <c r="Q12" s="199">
        <v>24602</v>
      </c>
      <c r="R12" s="200">
        <v>23085</v>
      </c>
      <c r="S12" s="199">
        <v>1141</v>
      </c>
      <c r="T12" s="200">
        <v>353</v>
      </c>
      <c r="U12" s="106"/>
      <c r="V12" s="106"/>
      <c r="W12" s="106"/>
      <c r="X12" s="106"/>
      <c r="Y12" s="106"/>
    </row>
    <row r="13" spans="1:25" ht="15.75" customHeight="1">
      <c r="A13" s="350"/>
      <c r="B13" s="8"/>
      <c r="C13" s="52" t="s">
        <v>55</v>
      </c>
      <c r="D13" s="53"/>
      <c r="E13" s="91" t="s">
        <v>46</v>
      </c>
      <c r="F13" s="207">
        <v>0</v>
      </c>
      <c r="G13" s="216">
        <v>0</v>
      </c>
      <c r="H13" s="209">
        <v>0</v>
      </c>
      <c r="I13" s="273">
        <v>0</v>
      </c>
      <c r="J13" s="209">
        <v>0</v>
      </c>
      <c r="K13" s="273">
        <v>0</v>
      </c>
      <c r="L13" s="215">
        <v>0</v>
      </c>
      <c r="M13" s="262">
        <v>0</v>
      </c>
      <c r="N13" s="203">
        <f t="shared" si="0"/>
        <v>360</v>
      </c>
      <c r="O13" s="204">
        <f t="shared" si="1"/>
        <v>360</v>
      </c>
      <c r="P13" s="106"/>
      <c r="Q13" s="203">
        <v>360</v>
      </c>
      <c r="R13" s="204">
        <v>360</v>
      </c>
      <c r="S13" s="203"/>
      <c r="T13" s="204"/>
      <c r="U13" s="106"/>
      <c r="V13" s="106"/>
      <c r="W13" s="106"/>
      <c r="X13" s="106"/>
      <c r="Y13" s="106"/>
    </row>
    <row r="14" spans="1:25" ht="15.75" customHeight="1">
      <c r="A14" s="350"/>
      <c r="B14" s="44" t="s">
        <v>56</v>
      </c>
      <c r="C14" s="43"/>
      <c r="D14" s="43"/>
      <c r="E14" s="87" t="s">
        <v>97</v>
      </c>
      <c r="F14" s="274">
        <f aca="true" t="shared" si="2" ref="F14:M15">F9-F12</f>
        <v>748</v>
      </c>
      <c r="G14" s="275">
        <f t="shared" si="2"/>
        <v>592</v>
      </c>
      <c r="H14" s="274">
        <f>H9-H12</f>
        <v>242</v>
      </c>
      <c r="I14" s="275">
        <f>I9-I12</f>
        <v>-50</v>
      </c>
      <c r="J14" s="274">
        <f t="shared" si="2"/>
        <v>423</v>
      </c>
      <c r="K14" s="275">
        <f t="shared" si="2"/>
        <v>436</v>
      </c>
      <c r="L14" s="274">
        <f t="shared" si="2"/>
        <v>19</v>
      </c>
      <c r="M14" s="275">
        <f t="shared" si="2"/>
        <v>-51</v>
      </c>
      <c r="N14" s="66">
        <f>N9-N12</f>
        <v>-67</v>
      </c>
      <c r="O14" s="110">
        <f>O9-O12</f>
        <v>0</v>
      </c>
      <c r="P14" s="106"/>
      <c r="Q14" s="205">
        <f aca="true" t="shared" si="3" ref="Q14:T15">Q9-Q12</f>
        <v>102</v>
      </c>
      <c r="R14" s="206">
        <f t="shared" si="3"/>
        <v>0</v>
      </c>
      <c r="S14" s="205">
        <f t="shared" si="3"/>
        <v>-169</v>
      </c>
      <c r="T14" s="206">
        <f t="shared" si="3"/>
        <v>0</v>
      </c>
      <c r="U14" s="106"/>
      <c r="V14" s="106"/>
      <c r="W14" s="106"/>
      <c r="X14" s="106"/>
      <c r="Y14" s="106"/>
    </row>
    <row r="15" spans="1:25" ht="15.75" customHeight="1">
      <c r="A15" s="350"/>
      <c r="B15" s="44" t="s">
        <v>57</v>
      </c>
      <c r="C15" s="43"/>
      <c r="D15" s="43"/>
      <c r="E15" s="87" t="s">
        <v>98</v>
      </c>
      <c r="F15" s="274">
        <f t="shared" si="2"/>
        <v>0</v>
      </c>
      <c r="G15" s="275">
        <f t="shared" si="2"/>
        <v>0</v>
      </c>
      <c r="H15" s="274">
        <f>H10-H13</f>
        <v>0</v>
      </c>
      <c r="I15" s="275">
        <f>I10-I13</f>
        <v>0</v>
      </c>
      <c r="J15" s="274">
        <f t="shared" si="2"/>
        <v>0</v>
      </c>
      <c r="K15" s="275">
        <f t="shared" si="2"/>
        <v>0</v>
      </c>
      <c r="L15" s="274">
        <f t="shared" si="2"/>
        <v>0</v>
      </c>
      <c r="M15" s="275">
        <f t="shared" si="2"/>
        <v>69</v>
      </c>
      <c r="N15" s="66">
        <f>N10-N13</f>
        <v>-360</v>
      </c>
      <c r="O15" s="110">
        <f>O10-O13</f>
        <v>-360</v>
      </c>
      <c r="P15" s="106"/>
      <c r="Q15" s="205">
        <f t="shared" si="3"/>
        <v>-360</v>
      </c>
      <c r="R15" s="206">
        <f t="shared" si="3"/>
        <v>-360</v>
      </c>
      <c r="S15" s="205">
        <f t="shared" si="3"/>
        <v>0</v>
      </c>
      <c r="T15" s="206">
        <f t="shared" si="3"/>
        <v>0</v>
      </c>
      <c r="U15" s="106"/>
      <c r="V15" s="106"/>
      <c r="W15" s="106"/>
      <c r="X15" s="106"/>
      <c r="Y15" s="106"/>
    </row>
    <row r="16" spans="1:25" ht="15.75" customHeight="1">
      <c r="A16" s="350"/>
      <c r="B16" s="44" t="s">
        <v>58</v>
      </c>
      <c r="C16" s="43"/>
      <c r="D16" s="43"/>
      <c r="E16" s="87" t="s">
        <v>99</v>
      </c>
      <c r="F16" s="276">
        <f aca="true" t="shared" si="4" ref="F16:M16">F8-F11</f>
        <v>748</v>
      </c>
      <c r="G16" s="277">
        <f t="shared" si="4"/>
        <v>592</v>
      </c>
      <c r="H16" s="276">
        <f>H8-H11</f>
        <v>242</v>
      </c>
      <c r="I16" s="277">
        <f>I8-I11</f>
        <v>-50</v>
      </c>
      <c r="J16" s="276">
        <f t="shared" si="4"/>
        <v>423</v>
      </c>
      <c r="K16" s="277">
        <f t="shared" si="4"/>
        <v>436</v>
      </c>
      <c r="L16" s="276">
        <f t="shared" si="4"/>
        <v>19</v>
      </c>
      <c r="M16" s="277">
        <f t="shared" si="4"/>
        <v>18</v>
      </c>
      <c r="N16" s="65">
        <f>N8-N11</f>
        <v>-428</v>
      </c>
      <c r="O16" s="109">
        <f>O8-O11</f>
        <v>-340</v>
      </c>
      <c r="P16" s="106"/>
      <c r="Q16" s="207">
        <f>Q8-Q11</f>
        <v>-259</v>
      </c>
      <c r="R16" s="208">
        <f>R8-R11</f>
        <v>-340</v>
      </c>
      <c r="S16" s="207">
        <f>S8-S11</f>
        <v>-169</v>
      </c>
      <c r="T16" s="208">
        <f>T8-T11</f>
        <v>0</v>
      </c>
      <c r="U16" s="106"/>
      <c r="V16" s="106"/>
      <c r="W16" s="106"/>
      <c r="X16" s="106"/>
      <c r="Y16" s="106"/>
    </row>
    <row r="17" spans="1:25" ht="15.75" customHeight="1">
      <c r="A17" s="350"/>
      <c r="B17" s="44" t="s">
        <v>59</v>
      </c>
      <c r="C17" s="43"/>
      <c r="D17" s="43"/>
      <c r="E17" s="34"/>
      <c r="F17" s="205">
        <v>0</v>
      </c>
      <c r="G17" s="206">
        <v>0</v>
      </c>
      <c r="H17" s="209">
        <v>0</v>
      </c>
      <c r="I17" s="273">
        <v>0</v>
      </c>
      <c r="J17" s="199">
        <v>0</v>
      </c>
      <c r="K17" s="200">
        <v>0</v>
      </c>
      <c r="L17" s="199">
        <v>3198</v>
      </c>
      <c r="M17" s="237">
        <v>3333</v>
      </c>
      <c r="N17" s="209">
        <f aca="true" t="shared" si="5" ref="N17:N23">Q17+S17</f>
        <v>7283</v>
      </c>
      <c r="O17" s="210">
        <f aca="true" t="shared" si="6" ref="O17:O23">R17+T17</f>
        <v>7881</v>
      </c>
      <c r="P17" s="106"/>
      <c r="Q17" s="209">
        <v>7283</v>
      </c>
      <c r="R17" s="210">
        <v>7881</v>
      </c>
      <c r="S17" s="209"/>
      <c r="T17" s="210"/>
      <c r="U17" s="106"/>
      <c r="V17" s="106"/>
      <c r="W17" s="106"/>
      <c r="X17" s="106"/>
      <c r="Y17" s="106"/>
    </row>
    <row r="18" spans="1:25" ht="15.75" customHeight="1">
      <c r="A18" s="351"/>
      <c r="B18" s="47" t="s">
        <v>60</v>
      </c>
      <c r="C18" s="31"/>
      <c r="D18" s="31"/>
      <c r="E18" s="17"/>
      <c r="F18" s="269">
        <v>0</v>
      </c>
      <c r="G18" s="270">
        <v>0</v>
      </c>
      <c r="H18" s="211">
        <v>0</v>
      </c>
      <c r="I18" s="279">
        <v>0</v>
      </c>
      <c r="J18" s="211">
        <v>0</v>
      </c>
      <c r="K18" s="279">
        <v>0</v>
      </c>
      <c r="L18" s="211">
        <v>0</v>
      </c>
      <c r="M18" s="279">
        <v>0</v>
      </c>
      <c r="N18" s="211">
        <f t="shared" si="5"/>
        <v>0</v>
      </c>
      <c r="O18" s="212">
        <f t="shared" si="6"/>
        <v>0</v>
      </c>
      <c r="P18" s="106"/>
      <c r="Q18" s="211"/>
      <c r="R18" s="212"/>
      <c r="S18" s="211"/>
      <c r="T18" s="212"/>
      <c r="U18" s="106"/>
      <c r="V18" s="106"/>
      <c r="W18" s="106"/>
      <c r="X18" s="106"/>
      <c r="Y18" s="106"/>
    </row>
    <row r="19" spans="1:25" ht="15.75" customHeight="1">
      <c r="A19" s="350" t="s">
        <v>84</v>
      </c>
      <c r="B19" s="50" t="s">
        <v>61</v>
      </c>
      <c r="C19" s="51"/>
      <c r="D19" s="51"/>
      <c r="E19" s="92"/>
      <c r="F19" s="244">
        <v>492</v>
      </c>
      <c r="G19" s="267">
        <v>433</v>
      </c>
      <c r="H19" s="213">
        <v>535</v>
      </c>
      <c r="I19" s="266">
        <v>5300</v>
      </c>
      <c r="J19" s="213">
        <v>100</v>
      </c>
      <c r="K19" s="214">
        <v>112</v>
      </c>
      <c r="L19" s="213">
        <v>0</v>
      </c>
      <c r="M19" s="266">
        <v>0</v>
      </c>
      <c r="N19" s="213">
        <f t="shared" si="5"/>
        <v>4684</v>
      </c>
      <c r="O19" s="214">
        <f t="shared" si="6"/>
        <v>6647</v>
      </c>
      <c r="P19" s="106"/>
      <c r="Q19" s="213">
        <v>4183</v>
      </c>
      <c r="R19" s="214">
        <v>3571</v>
      </c>
      <c r="S19" s="213">
        <v>501</v>
      </c>
      <c r="T19" s="214">
        <v>3076</v>
      </c>
      <c r="U19" s="106"/>
      <c r="V19" s="106"/>
      <c r="W19" s="106"/>
      <c r="X19" s="106"/>
      <c r="Y19" s="106"/>
    </row>
    <row r="20" spans="1:25" ht="15.75" customHeight="1">
      <c r="A20" s="350"/>
      <c r="B20" s="19"/>
      <c r="C20" s="30" t="s">
        <v>62</v>
      </c>
      <c r="D20" s="43"/>
      <c r="E20" s="87"/>
      <c r="F20" s="205">
        <v>0</v>
      </c>
      <c r="G20" s="206">
        <v>0</v>
      </c>
      <c r="H20" s="199">
        <v>440</v>
      </c>
      <c r="I20" s="237">
        <v>372</v>
      </c>
      <c r="J20" s="199">
        <v>81</v>
      </c>
      <c r="K20" s="273">
        <v>93</v>
      </c>
      <c r="L20" s="199">
        <v>0</v>
      </c>
      <c r="M20" s="237">
        <v>0</v>
      </c>
      <c r="N20" s="199">
        <f t="shared" si="5"/>
        <v>4303</v>
      </c>
      <c r="O20" s="200">
        <f t="shared" si="6"/>
        <v>5989</v>
      </c>
      <c r="P20" s="106"/>
      <c r="Q20" s="199">
        <v>3891</v>
      </c>
      <c r="R20" s="200">
        <v>3341</v>
      </c>
      <c r="S20" s="199">
        <v>412</v>
      </c>
      <c r="T20" s="200">
        <v>2648</v>
      </c>
      <c r="U20" s="106"/>
      <c r="V20" s="106"/>
      <c r="W20" s="106"/>
      <c r="X20" s="106"/>
      <c r="Y20" s="106"/>
    </row>
    <row r="21" spans="1:25" ht="15.75" customHeight="1">
      <c r="A21" s="350"/>
      <c r="B21" s="9" t="s">
        <v>63</v>
      </c>
      <c r="C21" s="63"/>
      <c r="D21" s="63"/>
      <c r="E21" s="86" t="s">
        <v>100</v>
      </c>
      <c r="F21" s="278">
        <v>492</v>
      </c>
      <c r="G21" s="265">
        <v>433</v>
      </c>
      <c r="H21" s="201">
        <v>535</v>
      </c>
      <c r="I21" s="264">
        <v>5300</v>
      </c>
      <c r="J21" s="201">
        <v>100</v>
      </c>
      <c r="K21" s="202">
        <v>112</v>
      </c>
      <c r="L21" s="201">
        <v>0</v>
      </c>
      <c r="M21" s="264">
        <v>0</v>
      </c>
      <c r="N21" s="201">
        <f t="shared" si="5"/>
        <v>4684</v>
      </c>
      <c r="O21" s="202">
        <f t="shared" si="6"/>
        <v>6647</v>
      </c>
      <c r="P21" s="106"/>
      <c r="Q21" s="201">
        <v>4183</v>
      </c>
      <c r="R21" s="202">
        <v>3571</v>
      </c>
      <c r="S21" s="201">
        <v>501</v>
      </c>
      <c r="T21" s="202">
        <v>3076</v>
      </c>
      <c r="U21" s="106"/>
      <c r="V21" s="106"/>
      <c r="W21" s="106"/>
      <c r="X21" s="106"/>
      <c r="Y21" s="106"/>
    </row>
    <row r="22" spans="1:25" ht="15.75" customHeight="1">
      <c r="A22" s="350"/>
      <c r="B22" s="50" t="s">
        <v>64</v>
      </c>
      <c r="C22" s="51"/>
      <c r="D22" s="51"/>
      <c r="E22" s="92" t="s">
        <v>101</v>
      </c>
      <c r="F22" s="244">
        <v>2004</v>
      </c>
      <c r="G22" s="267">
        <v>2975</v>
      </c>
      <c r="H22" s="213">
        <v>1564</v>
      </c>
      <c r="I22" s="266">
        <v>5357</v>
      </c>
      <c r="J22" s="213">
        <v>1370</v>
      </c>
      <c r="K22" s="214">
        <v>1155</v>
      </c>
      <c r="L22" s="213">
        <v>159</v>
      </c>
      <c r="M22" s="266">
        <v>77</v>
      </c>
      <c r="N22" s="213">
        <f t="shared" si="5"/>
        <v>7395</v>
      </c>
      <c r="O22" s="214">
        <f t="shared" si="6"/>
        <v>8225</v>
      </c>
      <c r="P22" s="106"/>
      <c r="Q22" s="213">
        <v>6894</v>
      </c>
      <c r="R22" s="214">
        <v>5149</v>
      </c>
      <c r="S22" s="213">
        <v>501</v>
      </c>
      <c r="T22" s="214">
        <v>3076</v>
      </c>
      <c r="U22" s="106"/>
      <c r="V22" s="106"/>
      <c r="W22" s="106"/>
      <c r="X22" s="106"/>
      <c r="Y22" s="106"/>
    </row>
    <row r="23" spans="1:25" ht="15.75" customHeight="1">
      <c r="A23" s="350"/>
      <c r="B23" s="7" t="s">
        <v>65</v>
      </c>
      <c r="C23" s="52" t="s">
        <v>66</v>
      </c>
      <c r="D23" s="53"/>
      <c r="E23" s="91"/>
      <c r="F23" s="207">
        <v>571</v>
      </c>
      <c r="G23" s="216">
        <v>625</v>
      </c>
      <c r="H23" s="215">
        <v>666</v>
      </c>
      <c r="I23" s="262">
        <v>701</v>
      </c>
      <c r="J23" s="215">
        <v>519</v>
      </c>
      <c r="K23" s="204">
        <v>642</v>
      </c>
      <c r="L23" s="215">
        <v>0</v>
      </c>
      <c r="M23" s="262">
        <v>0</v>
      </c>
      <c r="N23" s="203">
        <f t="shared" si="5"/>
        <v>1407</v>
      </c>
      <c r="O23" s="204">
        <f t="shared" si="6"/>
        <v>1441</v>
      </c>
      <c r="P23" s="106"/>
      <c r="Q23" s="203">
        <v>1402</v>
      </c>
      <c r="R23" s="204">
        <v>1441</v>
      </c>
      <c r="S23" s="203">
        <v>5</v>
      </c>
      <c r="T23" s="204"/>
      <c r="U23" s="106"/>
      <c r="V23" s="106"/>
      <c r="W23" s="106"/>
      <c r="X23" s="106"/>
      <c r="Y23" s="106"/>
    </row>
    <row r="24" spans="1:25" ht="15.75" customHeight="1">
      <c r="A24" s="350"/>
      <c r="B24" s="44" t="s">
        <v>102</v>
      </c>
      <c r="C24" s="43"/>
      <c r="D24" s="43"/>
      <c r="E24" s="87" t="s">
        <v>103</v>
      </c>
      <c r="F24" s="66">
        <f aca="true" t="shared" si="7" ref="F24:M24">F21-F22</f>
        <v>-1512</v>
      </c>
      <c r="G24" s="110">
        <f t="shared" si="7"/>
        <v>-2542</v>
      </c>
      <c r="H24" s="66">
        <f t="shared" si="7"/>
        <v>-1029</v>
      </c>
      <c r="I24" s="110">
        <f t="shared" si="7"/>
        <v>-57</v>
      </c>
      <c r="J24" s="66">
        <f t="shared" si="7"/>
        <v>-1270</v>
      </c>
      <c r="K24" s="110">
        <v>-1043</v>
      </c>
      <c r="L24" s="66">
        <f t="shared" si="7"/>
        <v>-159</v>
      </c>
      <c r="M24" s="110">
        <f t="shared" si="7"/>
        <v>-77</v>
      </c>
      <c r="N24" s="66">
        <f>N21-N22</f>
        <v>-2711</v>
      </c>
      <c r="O24" s="110">
        <f>O21-O22</f>
        <v>-1578</v>
      </c>
      <c r="P24" s="106"/>
      <c r="Q24" s="205">
        <f>Q21-Q22</f>
        <v>-2711</v>
      </c>
      <c r="R24" s="206">
        <f>R21-R22</f>
        <v>-1578</v>
      </c>
      <c r="S24" s="205">
        <f>S21-S22</f>
        <v>0</v>
      </c>
      <c r="T24" s="206">
        <f>T21-T22</f>
        <v>0</v>
      </c>
      <c r="U24" s="106"/>
      <c r="V24" s="106"/>
      <c r="W24" s="106"/>
      <c r="X24" s="106"/>
      <c r="Y24" s="106"/>
    </row>
    <row r="25" spans="1:25" ht="15.75" customHeight="1">
      <c r="A25" s="350"/>
      <c r="B25" s="97" t="s">
        <v>67</v>
      </c>
      <c r="C25" s="53"/>
      <c r="D25" s="53"/>
      <c r="E25" s="352" t="s">
        <v>104</v>
      </c>
      <c r="F25" s="333">
        <v>1512</v>
      </c>
      <c r="G25" s="321">
        <v>2542</v>
      </c>
      <c r="H25" s="319">
        <v>1029</v>
      </c>
      <c r="I25" s="321">
        <v>57</v>
      </c>
      <c r="J25" s="319">
        <v>1270</v>
      </c>
      <c r="K25" s="321">
        <v>1043</v>
      </c>
      <c r="L25" s="319">
        <v>159</v>
      </c>
      <c r="M25" s="321">
        <v>77</v>
      </c>
      <c r="N25" s="319">
        <f>Q25+S25</f>
        <v>1596</v>
      </c>
      <c r="O25" s="321">
        <f>R25+T25</f>
        <v>1428</v>
      </c>
      <c r="P25" s="106"/>
      <c r="Q25" s="319">
        <v>1596</v>
      </c>
      <c r="R25" s="321">
        <v>1428</v>
      </c>
      <c r="S25" s="319"/>
      <c r="T25" s="321"/>
      <c r="U25" s="106"/>
      <c r="V25" s="106"/>
      <c r="W25" s="106"/>
      <c r="X25" s="106"/>
      <c r="Y25" s="106"/>
    </row>
    <row r="26" spans="1:25" ht="15.75" customHeight="1">
      <c r="A26" s="350"/>
      <c r="B26" s="9" t="s">
        <v>68</v>
      </c>
      <c r="C26" s="63"/>
      <c r="D26" s="63"/>
      <c r="E26" s="353"/>
      <c r="F26" s="334"/>
      <c r="G26" s="322"/>
      <c r="H26" s="320"/>
      <c r="I26" s="322"/>
      <c r="J26" s="320"/>
      <c r="K26" s="322"/>
      <c r="L26" s="320"/>
      <c r="M26" s="322"/>
      <c r="N26" s="320">
        <f>Q26+S26</f>
        <v>0</v>
      </c>
      <c r="O26" s="322">
        <f>R26+T26</f>
        <v>0</v>
      </c>
      <c r="P26" s="106"/>
      <c r="Q26" s="320"/>
      <c r="R26" s="322"/>
      <c r="S26" s="320"/>
      <c r="T26" s="322"/>
      <c r="U26" s="106"/>
      <c r="V26" s="106"/>
      <c r="W26" s="106"/>
      <c r="X26" s="106"/>
      <c r="Y26" s="106"/>
    </row>
    <row r="27" spans="1:25" ht="15.75" customHeight="1">
      <c r="A27" s="351"/>
      <c r="B27" s="47" t="s">
        <v>105</v>
      </c>
      <c r="C27" s="31"/>
      <c r="D27" s="31"/>
      <c r="E27" s="88" t="s">
        <v>106</v>
      </c>
      <c r="F27" s="69">
        <f aca="true" t="shared" si="8" ref="F27:M27">F24+F25</f>
        <v>0</v>
      </c>
      <c r="G27" s="115">
        <f t="shared" si="8"/>
        <v>0</v>
      </c>
      <c r="H27" s="69">
        <f t="shared" si="8"/>
        <v>0</v>
      </c>
      <c r="I27" s="115">
        <f t="shared" si="8"/>
        <v>0</v>
      </c>
      <c r="J27" s="69">
        <f t="shared" si="8"/>
        <v>0</v>
      </c>
      <c r="K27" s="115">
        <f t="shared" si="8"/>
        <v>0</v>
      </c>
      <c r="L27" s="69">
        <f t="shared" si="8"/>
        <v>0</v>
      </c>
      <c r="M27" s="115">
        <f t="shared" si="8"/>
        <v>0</v>
      </c>
      <c r="N27" s="69">
        <f>N24+N25</f>
        <v>-1115</v>
      </c>
      <c r="O27" s="115">
        <f>O24+O25</f>
        <v>-150</v>
      </c>
      <c r="P27" s="106"/>
      <c r="Q27" s="217">
        <f>Q24+Q25</f>
        <v>-1115</v>
      </c>
      <c r="R27" s="218">
        <f>R24+R25</f>
        <v>-150</v>
      </c>
      <c r="S27" s="217">
        <f>S24+S25</f>
        <v>0</v>
      </c>
      <c r="T27" s="218">
        <f>T24+T25</f>
        <v>0</v>
      </c>
      <c r="U27" s="106"/>
      <c r="V27" s="106"/>
      <c r="W27" s="106"/>
      <c r="X27" s="106"/>
      <c r="Y27" s="106"/>
    </row>
    <row r="28" spans="1:25" ht="15.75" customHeight="1">
      <c r="A28" s="13"/>
      <c r="F28" s="106"/>
      <c r="G28" s="106"/>
      <c r="H28" s="106"/>
      <c r="I28" s="106"/>
      <c r="J28" s="106"/>
      <c r="K28" s="106"/>
      <c r="L28" s="11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5" ht="15.75" customHeight="1">
      <c r="A29" s="31"/>
      <c r="F29" s="106"/>
      <c r="G29" s="106"/>
      <c r="H29" s="106"/>
      <c r="I29" s="106"/>
      <c r="J29" s="117"/>
      <c r="K29" s="117"/>
      <c r="L29" s="116"/>
      <c r="M29" s="106"/>
      <c r="N29" s="106"/>
      <c r="O29" s="117" t="s">
        <v>107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17"/>
    </row>
    <row r="30" spans="1:25" ht="15.75" customHeight="1">
      <c r="A30" s="344" t="s">
        <v>69</v>
      </c>
      <c r="B30" s="345"/>
      <c r="C30" s="345"/>
      <c r="D30" s="345"/>
      <c r="E30" s="346"/>
      <c r="F30" s="327" t="s">
        <v>256</v>
      </c>
      <c r="G30" s="326"/>
      <c r="H30" s="327" t="s">
        <v>257</v>
      </c>
      <c r="I30" s="326"/>
      <c r="J30" s="327" t="s">
        <v>258</v>
      </c>
      <c r="K30" s="326"/>
      <c r="L30" s="327" t="s">
        <v>259</v>
      </c>
      <c r="M30" s="326"/>
      <c r="N30" s="325"/>
      <c r="O30" s="326"/>
      <c r="P30" s="118"/>
      <c r="Q30" s="315" t="s">
        <v>276</v>
      </c>
      <c r="R30" s="316"/>
      <c r="S30" s="315" t="s">
        <v>277</v>
      </c>
      <c r="T30" s="316"/>
      <c r="U30" s="116"/>
      <c r="V30" s="118"/>
      <c r="W30" s="116"/>
      <c r="X30" s="118"/>
      <c r="Y30" s="116"/>
    </row>
    <row r="31" spans="1:25" ht="15.75" customHeight="1">
      <c r="A31" s="347"/>
      <c r="B31" s="348"/>
      <c r="C31" s="348"/>
      <c r="D31" s="348"/>
      <c r="E31" s="349"/>
      <c r="F31" s="105" t="s">
        <v>246</v>
      </c>
      <c r="G31" s="119" t="s">
        <v>2</v>
      </c>
      <c r="H31" s="105" t="s">
        <v>246</v>
      </c>
      <c r="I31" s="119" t="s">
        <v>2</v>
      </c>
      <c r="J31" s="105" t="s">
        <v>246</v>
      </c>
      <c r="K31" s="120" t="s">
        <v>2</v>
      </c>
      <c r="L31" s="105" t="s">
        <v>246</v>
      </c>
      <c r="M31" s="119" t="s">
        <v>2</v>
      </c>
      <c r="N31" s="105" t="s">
        <v>246</v>
      </c>
      <c r="O31" s="121" t="s">
        <v>2</v>
      </c>
      <c r="P31" s="122"/>
      <c r="Q31" s="195" t="s">
        <v>246</v>
      </c>
      <c r="R31" s="268" t="s">
        <v>2</v>
      </c>
      <c r="S31" s="195" t="s">
        <v>246</v>
      </c>
      <c r="T31" s="271" t="s">
        <v>2</v>
      </c>
      <c r="U31" s="122"/>
      <c r="V31" s="122"/>
      <c r="W31" s="122"/>
      <c r="X31" s="122"/>
      <c r="Y31" s="122"/>
    </row>
    <row r="32" spans="1:25" ht="15.75" customHeight="1">
      <c r="A32" s="328" t="s">
        <v>85</v>
      </c>
      <c r="B32" s="55" t="s">
        <v>50</v>
      </c>
      <c r="C32" s="56"/>
      <c r="D32" s="56"/>
      <c r="E32" s="15" t="s">
        <v>41</v>
      </c>
      <c r="F32" s="213">
        <f>Q32+S32</f>
        <v>462</v>
      </c>
      <c r="G32" s="258">
        <f aca="true" t="shared" si="9" ref="G32:G38">R32+T32</f>
        <v>469</v>
      </c>
      <c r="H32" s="213">
        <v>2</v>
      </c>
      <c r="I32" s="214">
        <v>22</v>
      </c>
      <c r="J32" s="197">
        <v>932</v>
      </c>
      <c r="K32" s="198">
        <v>925</v>
      </c>
      <c r="L32" s="213">
        <v>3053</v>
      </c>
      <c r="M32" s="258">
        <v>2948</v>
      </c>
      <c r="N32" s="197"/>
      <c r="O32" s="260"/>
      <c r="P32" s="123"/>
      <c r="Q32" s="213">
        <v>432</v>
      </c>
      <c r="R32" s="258">
        <v>435</v>
      </c>
      <c r="S32" s="213">
        <v>30</v>
      </c>
      <c r="T32" s="214">
        <v>34</v>
      </c>
      <c r="U32" s="124"/>
      <c r="V32" s="123"/>
      <c r="W32" s="123"/>
      <c r="X32" s="124"/>
      <c r="Y32" s="124"/>
    </row>
    <row r="33" spans="1:25" ht="15.75" customHeight="1">
      <c r="A33" s="329"/>
      <c r="B33" s="8"/>
      <c r="C33" s="52" t="s">
        <v>70</v>
      </c>
      <c r="D33" s="53"/>
      <c r="E33" s="95"/>
      <c r="F33" s="203">
        <f aca="true" t="shared" si="10" ref="F33:F38">Q33+S33</f>
        <v>30</v>
      </c>
      <c r="G33" s="261">
        <f t="shared" si="9"/>
        <v>34</v>
      </c>
      <c r="H33" s="203">
        <v>2</v>
      </c>
      <c r="I33" s="204">
        <v>22</v>
      </c>
      <c r="J33" s="203">
        <v>447</v>
      </c>
      <c r="K33" s="204">
        <v>442</v>
      </c>
      <c r="L33" s="203">
        <v>2699</v>
      </c>
      <c r="M33" s="261">
        <v>2575</v>
      </c>
      <c r="N33" s="203"/>
      <c r="O33" s="208"/>
      <c r="P33" s="123"/>
      <c r="Q33" s="203"/>
      <c r="R33" s="261"/>
      <c r="S33" s="203">
        <v>30</v>
      </c>
      <c r="T33" s="204">
        <v>34</v>
      </c>
      <c r="U33" s="124"/>
      <c r="V33" s="123"/>
      <c r="W33" s="123"/>
      <c r="X33" s="124"/>
      <c r="Y33" s="124"/>
    </row>
    <row r="34" spans="1:25" ht="15.75" customHeight="1">
      <c r="A34" s="329"/>
      <c r="B34" s="8"/>
      <c r="C34" s="24"/>
      <c r="D34" s="30" t="s">
        <v>71</v>
      </c>
      <c r="E34" s="90"/>
      <c r="F34" s="199">
        <f t="shared" si="10"/>
        <v>0</v>
      </c>
      <c r="G34" s="254">
        <f t="shared" si="9"/>
        <v>0</v>
      </c>
      <c r="H34" s="199">
        <v>2</v>
      </c>
      <c r="I34" s="200">
        <v>22</v>
      </c>
      <c r="J34" s="199">
        <v>447</v>
      </c>
      <c r="K34" s="200">
        <v>442</v>
      </c>
      <c r="L34" s="199"/>
      <c r="M34" s="254"/>
      <c r="N34" s="199"/>
      <c r="O34" s="206"/>
      <c r="P34" s="123"/>
      <c r="Q34" s="199"/>
      <c r="R34" s="254"/>
      <c r="S34" s="199"/>
      <c r="T34" s="200">
        <v>0</v>
      </c>
      <c r="U34" s="124"/>
      <c r="V34" s="123"/>
      <c r="W34" s="123"/>
      <c r="X34" s="124"/>
      <c r="Y34" s="124"/>
    </row>
    <row r="35" spans="1:25" ht="15.75" customHeight="1">
      <c r="A35" s="329"/>
      <c r="B35" s="10"/>
      <c r="C35" s="62" t="s">
        <v>72</v>
      </c>
      <c r="D35" s="63"/>
      <c r="E35" s="96"/>
      <c r="F35" s="201">
        <f t="shared" si="10"/>
        <v>432</v>
      </c>
      <c r="G35" s="263">
        <f t="shared" si="9"/>
        <v>435</v>
      </c>
      <c r="H35" s="201">
        <v>0</v>
      </c>
      <c r="I35" s="264">
        <v>0</v>
      </c>
      <c r="J35" s="252">
        <v>485</v>
      </c>
      <c r="K35" s="253">
        <v>483</v>
      </c>
      <c r="L35" s="201">
        <v>354</v>
      </c>
      <c r="M35" s="263">
        <v>373</v>
      </c>
      <c r="N35" s="201"/>
      <c r="O35" s="265"/>
      <c r="P35" s="123"/>
      <c r="Q35" s="201">
        <v>432</v>
      </c>
      <c r="R35" s="263">
        <v>435</v>
      </c>
      <c r="S35" s="201"/>
      <c r="T35" s="202">
        <v>0</v>
      </c>
      <c r="U35" s="124"/>
      <c r="V35" s="123"/>
      <c r="W35" s="123"/>
      <c r="X35" s="124"/>
      <c r="Y35" s="124"/>
    </row>
    <row r="36" spans="1:25" ht="15.75" customHeight="1">
      <c r="A36" s="329"/>
      <c r="B36" s="50" t="s">
        <v>53</v>
      </c>
      <c r="C36" s="51"/>
      <c r="D36" s="51"/>
      <c r="E36" s="15" t="s">
        <v>42</v>
      </c>
      <c r="F36" s="244">
        <f t="shared" si="10"/>
        <v>16</v>
      </c>
      <c r="G36" s="208">
        <f t="shared" si="9"/>
        <v>17</v>
      </c>
      <c r="H36" s="213">
        <v>0</v>
      </c>
      <c r="I36" s="266">
        <v>0</v>
      </c>
      <c r="J36" s="213">
        <v>369</v>
      </c>
      <c r="K36" s="214">
        <v>452</v>
      </c>
      <c r="L36" s="213">
        <v>2855</v>
      </c>
      <c r="M36" s="258">
        <v>2761</v>
      </c>
      <c r="N36" s="213"/>
      <c r="O36" s="267"/>
      <c r="P36" s="123"/>
      <c r="Q36" s="244"/>
      <c r="R36" s="208"/>
      <c r="S36" s="244">
        <v>16</v>
      </c>
      <c r="T36" s="208">
        <v>17</v>
      </c>
      <c r="U36" s="123"/>
      <c r="V36" s="123"/>
      <c r="W36" s="123"/>
      <c r="X36" s="124"/>
      <c r="Y36" s="124"/>
    </row>
    <row r="37" spans="1:25" ht="15.75" customHeight="1">
      <c r="A37" s="329"/>
      <c r="B37" s="8"/>
      <c r="C37" s="30" t="s">
        <v>73</v>
      </c>
      <c r="D37" s="43"/>
      <c r="E37" s="90"/>
      <c r="F37" s="205">
        <f t="shared" si="10"/>
        <v>4</v>
      </c>
      <c r="G37" s="206">
        <f t="shared" si="9"/>
        <v>4</v>
      </c>
      <c r="H37" s="199">
        <v>0</v>
      </c>
      <c r="I37" s="237">
        <v>0</v>
      </c>
      <c r="J37" s="199">
        <v>208</v>
      </c>
      <c r="K37" s="200">
        <v>285</v>
      </c>
      <c r="L37" s="199">
        <v>2445</v>
      </c>
      <c r="M37" s="254">
        <v>2318</v>
      </c>
      <c r="N37" s="199"/>
      <c r="O37" s="206"/>
      <c r="P37" s="123"/>
      <c r="Q37" s="205"/>
      <c r="R37" s="206"/>
      <c r="S37" s="205">
        <v>4</v>
      </c>
      <c r="T37" s="206">
        <v>4</v>
      </c>
      <c r="U37" s="123"/>
      <c r="V37" s="123"/>
      <c r="W37" s="123"/>
      <c r="X37" s="124"/>
      <c r="Y37" s="124"/>
    </row>
    <row r="38" spans="1:25" ht="15.75" customHeight="1">
      <c r="A38" s="329"/>
      <c r="B38" s="10"/>
      <c r="C38" s="30" t="s">
        <v>74</v>
      </c>
      <c r="D38" s="43"/>
      <c r="E38" s="90"/>
      <c r="F38" s="205">
        <f t="shared" si="10"/>
        <v>12</v>
      </c>
      <c r="G38" s="206">
        <f t="shared" si="9"/>
        <v>13</v>
      </c>
      <c r="H38" s="199">
        <v>0</v>
      </c>
      <c r="I38" s="237">
        <v>0</v>
      </c>
      <c r="J38" s="199">
        <v>161</v>
      </c>
      <c r="K38" s="253">
        <v>166</v>
      </c>
      <c r="L38" s="199">
        <v>410</v>
      </c>
      <c r="M38" s="254">
        <v>443</v>
      </c>
      <c r="N38" s="199"/>
      <c r="O38" s="206"/>
      <c r="P38" s="123"/>
      <c r="Q38" s="205"/>
      <c r="R38" s="206"/>
      <c r="S38" s="205">
        <v>12</v>
      </c>
      <c r="T38" s="206">
        <v>13</v>
      </c>
      <c r="U38" s="123"/>
      <c r="V38" s="123"/>
      <c r="W38" s="123"/>
      <c r="X38" s="124"/>
      <c r="Y38" s="124"/>
    </row>
    <row r="39" spans="1:25" ht="15.75" customHeight="1">
      <c r="A39" s="330"/>
      <c r="B39" s="11" t="s">
        <v>75</v>
      </c>
      <c r="C39" s="12"/>
      <c r="D39" s="12"/>
      <c r="E39" s="94" t="s">
        <v>108</v>
      </c>
      <c r="F39" s="69">
        <f>F32-F36</f>
        <v>446</v>
      </c>
      <c r="G39" s="115">
        <f aca="true" t="shared" si="11" ref="G39:O39">G32-G36</f>
        <v>452</v>
      </c>
      <c r="H39" s="69">
        <f t="shared" si="11"/>
        <v>2</v>
      </c>
      <c r="I39" s="115">
        <f t="shared" si="11"/>
        <v>22</v>
      </c>
      <c r="J39" s="69">
        <f t="shared" si="11"/>
        <v>563</v>
      </c>
      <c r="K39" s="115">
        <f t="shared" si="11"/>
        <v>473</v>
      </c>
      <c r="L39" s="69">
        <f t="shared" si="11"/>
        <v>198</v>
      </c>
      <c r="M39" s="115">
        <f t="shared" si="11"/>
        <v>187</v>
      </c>
      <c r="N39" s="69">
        <f t="shared" si="11"/>
        <v>0</v>
      </c>
      <c r="O39" s="115">
        <f t="shared" si="11"/>
        <v>0</v>
      </c>
      <c r="P39" s="123"/>
      <c r="Q39" s="217">
        <f>Q32-Q36</f>
        <v>432</v>
      </c>
      <c r="R39" s="218">
        <f>R32-R36</f>
        <v>435</v>
      </c>
      <c r="S39" s="217">
        <f>S32-S36</f>
        <v>14</v>
      </c>
      <c r="T39" s="218">
        <f>T32-T36</f>
        <v>17</v>
      </c>
      <c r="U39" s="123"/>
      <c r="V39" s="123"/>
      <c r="W39" s="123"/>
      <c r="X39" s="124"/>
      <c r="Y39" s="124"/>
    </row>
    <row r="40" spans="1:25" ht="15.75" customHeight="1">
      <c r="A40" s="328" t="s">
        <v>86</v>
      </c>
      <c r="B40" s="50" t="s">
        <v>76</v>
      </c>
      <c r="C40" s="51"/>
      <c r="D40" s="51"/>
      <c r="E40" s="15" t="s">
        <v>44</v>
      </c>
      <c r="F40" s="244">
        <f aca="true" t="shared" si="12" ref="F40:G43">Q40+S40</f>
        <v>532</v>
      </c>
      <c r="G40" s="267">
        <f t="shared" si="12"/>
        <v>532</v>
      </c>
      <c r="H40" s="213">
        <v>0</v>
      </c>
      <c r="I40" s="266">
        <v>0</v>
      </c>
      <c r="J40" s="213">
        <v>635</v>
      </c>
      <c r="K40" s="214">
        <v>1208</v>
      </c>
      <c r="L40" s="213">
        <v>4133</v>
      </c>
      <c r="M40" s="258">
        <v>3924</v>
      </c>
      <c r="N40" s="213"/>
      <c r="O40" s="267"/>
      <c r="P40" s="123"/>
      <c r="Q40" s="244">
        <v>532</v>
      </c>
      <c r="R40" s="267">
        <v>532</v>
      </c>
      <c r="S40" s="244"/>
      <c r="T40" s="267">
        <v>0</v>
      </c>
      <c r="U40" s="124"/>
      <c r="V40" s="124"/>
      <c r="W40" s="124"/>
      <c r="X40" s="123"/>
      <c r="Y40" s="123"/>
    </row>
    <row r="41" spans="1:25" ht="15.75" customHeight="1">
      <c r="A41" s="331"/>
      <c r="B41" s="10"/>
      <c r="C41" s="30" t="s">
        <v>77</v>
      </c>
      <c r="D41" s="43"/>
      <c r="E41" s="90"/>
      <c r="F41" s="250">
        <f t="shared" si="12"/>
        <v>532</v>
      </c>
      <c r="G41" s="251">
        <f t="shared" si="12"/>
        <v>532</v>
      </c>
      <c r="H41" s="252">
        <v>0</v>
      </c>
      <c r="I41" s="253">
        <v>0</v>
      </c>
      <c r="J41" s="199">
        <v>635</v>
      </c>
      <c r="K41" s="200">
        <v>1208</v>
      </c>
      <c r="L41" s="199">
        <v>671</v>
      </c>
      <c r="M41" s="254">
        <v>620</v>
      </c>
      <c r="N41" s="199"/>
      <c r="O41" s="206"/>
      <c r="P41" s="124"/>
      <c r="Q41" s="250">
        <v>532</v>
      </c>
      <c r="R41" s="251">
        <v>532</v>
      </c>
      <c r="S41" s="250"/>
      <c r="T41" s="251">
        <v>0</v>
      </c>
      <c r="U41" s="124"/>
      <c r="V41" s="124"/>
      <c r="W41" s="124"/>
      <c r="X41" s="123"/>
      <c r="Y41" s="123"/>
    </row>
    <row r="42" spans="1:25" ht="15.75" customHeight="1">
      <c r="A42" s="331"/>
      <c r="B42" s="50" t="s">
        <v>64</v>
      </c>
      <c r="C42" s="51"/>
      <c r="D42" s="51"/>
      <c r="E42" s="15" t="s">
        <v>45</v>
      </c>
      <c r="F42" s="244">
        <f t="shared" si="12"/>
        <v>978</v>
      </c>
      <c r="G42" s="267">
        <f t="shared" si="12"/>
        <v>984</v>
      </c>
      <c r="H42" s="244">
        <v>2</v>
      </c>
      <c r="I42" s="267">
        <v>22</v>
      </c>
      <c r="J42" s="213">
        <v>1145</v>
      </c>
      <c r="K42" s="214">
        <v>1824</v>
      </c>
      <c r="L42" s="213">
        <v>4386</v>
      </c>
      <c r="M42" s="258">
        <v>4180</v>
      </c>
      <c r="N42" s="213"/>
      <c r="O42" s="267"/>
      <c r="P42" s="123"/>
      <c r="Q42" s="244">
        <v>964</v>
      </c>
      <c r="R42" s="267">
        <v>967</v>
      </c>
      <c r="S42" s="244">
        <v>14</v>
      </c>
      <c r="T42" s="267">
        <v>17</v>
      </c>
      <c r="U42" s="124"/>
      <c r="V42" s="123"/>
      <c r="W42" s="123"/>
      <c r="X42" s="123"/>
      <c r="Y42" s="123"/>
    </row>
    <row r="43" spans="1:25" ht="15.75" customHeight="1">
      <c r="A43" s="331"/>
      <c r="B43" s="10"/>
      <c r="C43" s="30" t="s">
        <v>78</v>
      </c>
      <c r="D43" s="43"/>
      <c r="E43" s="90"/>
      <c r="F43" s="205">
        <f t="shared" si="12"/>
        <v>970</v>
      </c>
      <c r="G43" s="206">
        <f t="shared" si="12"/>
        <v>979</v>
      </c>
      <c r="H43" s="199">
        <v>0</v>
      </c>
      <c r="I43" s="237">
        <v>0</v>
      </c>
      <c r="J43" s="252">
        <v>793</v>
      </c>
      <c r="K43" s="253">
        <v>793</v>
      </c>
      <c r="L43" s="199">
        <v>1236</v>
      </c>
      <c r="M43" s="254">
        <v>1250</v>
      </c>
      <c r="N43" s="199"/>
      <c r="O43" s="206"/>
      <c r="P43" s="123"/>
      <c r="Q43" s="205">
        <v>964</v>
      </c>
      <c r="R43" s="206">
        <v>967</v>
      </c>
      <c r="S43" s="205">
        <v>6</v>
      </c>
      <c r="T43" s="206">
        <v>12</v>
      </c>
      <c r="U43" s="124"/>
      <c r="V43" s="123"/>
      <c r="W43" s="123"/>
      <c r="X43" s="124"/>
      <c r="Y43" s="124"/>
    </row>
    <row r="44" spans="1:25" ht="15.75" customHeight="1">
      <c r="A44" s="332"/>
      <c r="B44" s="47" t="s">
        <v>75</v>
      </c>
      <c r="C44" s="31"/>
      <c r="D44" s="31"/>
      <c r="E44" s="94" t="s">
        <v>109</v>
      </c>
      <c r="F44" s="111">
        <f>F40-F42</f>
        <v>-446</v>
      </c>
      <c r="G44" s="112">
        <f aca="true" t="shared" si="13" ref="G44:O44">G40-G42</f>
        <v>-452</v>
      </c>
      <c r="H44" s="111">
        <f t="shared" si="13"/>
        <v>-2</v>
      </c>
      <c r="I44" s="112">
        <f t="shared" si="13"/>
        <v>-22</v>
      </c>
      <c r="J44" s="111">
        <f t="shared" si="13"/>
        <v>-510</v>
      </c>
      <c r="K44" s="112">
        <f t="shared" si="13"/>
        <v>-616</v>
      </c>
      <c r="L44" s="111">
        <f t="shared" si="13"/>
        <v>-253</v>
      </c>
      <c r="M44" s="112">
        <f t="shared" si="13"/>
        <v>-256</v>
      </c>
      <c r="N44" s="111">
        <f t="shared" si="13"/>
        <v>0</v>
      </c>
      <c r="O44" s="112">
        <f t="shared" si="13"/>
        <v>0</v>
      </c>
      <c r="P44" s="124"/>
      <c r="Q44" s="269">
        <f>Q40-Q42</f>
        <v>-432</v>
      </c>
      <c r="R44" s="270">
        <f>R40-R42</f>
        <v>-435</v>
      </c>
      <c r="S44" s="269">
        <f>S40-S42</f>
        <v>-14</v>
      </c>
      <c r="T44" s="270">
        <f>T40-T42</f>
        <v>-17</v>
      </c>
      <c r="U44" s="124"/>
      <c r="V44" s="123"/>
      <c r="W44" s="123"/>
      <c r="X44" s="123"/>
      <c r="Y44" s="123"/>
    </row>
    <row r="45" spans="1:25" ht="15.75" customHeight="1">
      <c r="A45" s="335" t="s">
        <v>87</v>
      </c>
      <c r="B45" s="25" t="s">
        <v>79</v>
      </c>
      <c r="C45" s="20"/>
      <c r="D45" s="20"/>
      <c r="E45" s="93" t="s">
        <v>110</v>
      </c>
      <c r="F45" s="125">
        <f>F39+F44</f>
        <v>0</v>
      </c>
      <c r="G45" s="126">
        <f aca="true" t="shared" si="14" ref="G45:O45">G39+G44</f>
        <v>0</v>
      </c>
      <c r="H45" s="125">
        <f t="shared" si="14"/>
        <v>0</v>
      </c>
      <c r="I45" s="126">
        <f t="shared" si="14"/>
        <v>0</v>
      </c>
      <c r="J45" s="125">
        <f t="shared" si="14"/>
        <v>53</v>
      </c>
      <c r="K45" s="126">
        <f t="shared" si="14"/>
        <v>-143</v>
      </c>
      <c r="L45" s="125">
        <f t="shared" si="14"/>
        <v>-55</v>
      </c>
      <c r="M45" s="126">
        <f t="shared" si="14"/>
        <v>-69</v>
      </c>
      <c r="N45" s="125">
        <f t="shared" si="14"/>
        <v>0</v>
      </c>
      <c r="O45" s="126">
        <f t="shared" si="14"/>
        <v>0</v>
      </c>
      <c r="P45" s="123"/>
      <c r="Q45" s="239">
        <f>Q39+Q44</f>
        <v>0</v>
      </c>
      <c r="R45" s="236">
        <f>R39+R44</f>
        <v>0</v>
      </c>
      <c r="S45" s="239">
        <f>S39+S44</f>
        <v>0</v>
      </c>
      <c r="T45" s="236">
        <f>T39+T44</f>
        <v>0</v>
      </c>
      <c r="U45" s="123"/>
      <c r="V45" s="123"/>
      <c r="W45" s="123"/>
      <c r="X45" s="123"/>
      <c r="Y45" s="123"/>
    </row>
    <row r="46" spans="1:25" ht="15.75" customHeight="1">
      <c r="A46" s="336"/>
      <c r="B46" s="44" t="s">
        <v>80</v>
      </c>
      <c r="C46" s="43"/>
      <c r="D46" s="43"/>
      <c r="E46" s="43"/>
      <c r="F46" s="250">
        <f aca="true" t="shared" si="15" ref="F46:G48">Q46+S46</f>
        <v>0</v>
      </c>
      <c r="G46" s="251">
        <f t="shared" si="15"/>
        <v>0</v>
      </c>
      <c r="H46" s="252">
        <v>0</v>
      </c>
      <c r="I46" s="253">
        <v>0</v>
      </c>
      <c r="J46" s="252">
        <v>0</v>
      </c>
      <c r="K46" s="253">
        <v>0</v>
      </c>
      <c r="L46" s="199">
        <v>0</v>
      </c>
      <c r="M46" s="254">
        <v>0</v>
      </c>
      <c r="N46" s="252"/>
      <c r="O46" s="210"/>
      <c r="P46" s="124"/>
      <c r="Q46" s="250"/>
      <c r="R46" s="251"/>
      <c r="S46" s="250"/>
      <c r="T46" s="251"/>
      <c r="U46" s="124"/>
      <c r="V46" s="124"/>
      <c r="W46" s="124"/>
      <c r="X46" s="124"/>
      <c r="Y46" s="124"/>
    </row>
    <row r="47" spans="1:25" ht="15.75" customHeight="1">
      <c r="A47" s="336"/>
      <c r="B47" s="44" t="s">
        <v>81</v>
      </c>
      <c r="C47" s="43"/>
      <c r="D47" s="43"/>
      <c r="E47" s="43"/>
      <c r="F47" s="205">
        <f t="shared" si="15"/>
        <v>727</v>
      </c>
      <c r="G47" s="206">
        <f t="shared" si="15"/>
        <v>612</v>
      </c>
      <c r="H47" s="205">
        <v>106</v>
      </c>
      <c r="I47" s="206">
        <v>108</v>
      </c>
      <c r="J47" s="199">
        <v>491</v>
      </c>
      <c r="K47" s="200">
        <v>438</v>
      </c>
      <c r="L47" s="199">
        <v>900</v>
      </c>
      <c r="M47" s="254">
        <v>759</v>
      </c>
      <c r="N47" s="199"/>
      <c r="O47" s="206"/>
      <c r="P47" s="123"/>
      <c r="Q47" s="205"/>
      <c r="R47" s="206"/>
      <c r="S47" s="205">
        <v>727</v>
      </c>
      <c r="T47" s="206">
        <v>612</v>
      </c>
      <c r="U47" s="123"/>
      <c r="V47" s="123"/>
      <c r="W47" s="123"/>
      <c r="X47" s="123"/>
      <c r="Y47" s="123"/>
    </row>
    <row r="48" spans="1:25" ht="15.75" customHeight="1">
      <c r="A48" s="337"/>
      <c r="B48" s="47" t="s">
        <v>82</v>
      </c>
      <c r="C48" s="31"/>
      <c r="D48" s="31"/>
      <c r="E48" s="31"/>
      <c r="F48" s="247">
        <f t="shared" si="15"/>
        <v>727</v>
      </c>
      <c r="G48" s="255">
        <f t="shared" si="15"/>
        <v>612</v>
      </c>
      <c r="H48" s="247">
        <v>0</v>
      </c>
      <c r="I48" s="256">
        <v>0</v>
      </c>
      <c r="J48" s="247">
        <v>491</v>
      </c>
      <c r="K48" s="257">
        <v>438</v>
      </c>
      <c r="L48" s="247">
        <v>900</v>
      </c>
      <c r="M48" s="255">
        <v>759</v>
      </c>
      <c r="N48" s="247"/>
      <c r="O48" s="218"/>
      <c r="P48" s="123"/>
      <c r="Q48" s="247"/>
      <c r="R48" s="255"/>
      <c r="S48" s="247">
        <v>727</v>
      </c>
      <c r="T48" s="257">
        <v>612</v>
      </c>
      <c r="U48" s="123"/>
      <c r="V48" s="123"/>
      <c r="W48" s="123"/>
      <c r="X48" s="123"/>
      <c r="Y48" s="12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36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Q30:R30"/>
    <mergeCell ref="S30:T30"/>
    <mergeCell ref="Q6:R6"/>
    <mergeCell ref="Q25:Q26"/>
    <mergeCell ref="R25:R26"/>
    <mergeCell ref="S6:T6"/>
    <mergeCell ref="S25:S26"/>
    <mergeCell ref="T25:T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98" t="s">
        <v>250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08" t="s">
        <v>88</v>
      </c>
      <c r="B9" s="308" t="s">
        <v>90</v>
      </c>
      <c r="C9" s="55" t="s">
        <v>4</v>
      </c>
      <c r="D9" s="56"/>
      <c r="E9" s="56"/>
      <c r="F9" s="244">
        <v>129069</v>
      </c>
      <c r="G9" s="71">
        <f>F9/$F$27*100</f>
        <v>23.586696904850232</v>
      </c>
      <c r="H9" s="213">
        <v>121597</v>
      </c>
      <c r="I9" s="76">
        <f aca="true" t="shared" si="0" ref="I9:I45">(F9/H9-1)*100</f>
        <v>6.144888442971452</v>
      </c>
    </row>
    <row r="10" spans="1:9" ht="18" customHeight="1">
      <c r="A10" s="309"/>
      <c r="B10" s="309"/>
      <c r="C10" s="7"/>
      <c r="D10" s="52" t="s">
        <v>23</v>
      </c>
      <c r="E10" s="53"/>
      <c r="F10" s="283">
        <v>46347</v>
      </c>
      <c r="G10" s="72">
        <f aca="true" t="shared" si="1" ref="G10:G27">F10/$F$27*100</f>
        <v>8.46967623092372</v>
      </c>
      <c r="H10" s="282">
        <v>44908</v>
      </c>
      <c r="I10" s="77">
        <f t="shared" si="0"/>
        <v>3.2043288500935185</v>
      </c>
    </row>
    <row r="11" spans="1:9" ht="18" customHeight="1">
      <c r="A11" s="309"/>
      <c r="B11" s="309"/>
      <c r="C11" s="7"/>
      <c r="D11" s="16"/>
      <c r="E11" s="23" t="s">
        <v>24</v>
      </c>
      <c r="F11" s="205">
        <v>34722</v>
      </c>
      <c r="G11" s="73">
        <f t="shared" si="1"/>
        <v>6.345267182129014</v>
      </c>
      <c r="H11" s="199">
        <v>34852</v>
      </c>
      <c r="I11" s="78">
        <f t="shared" si="0"/>
        <v>-0.3730058533226166</v>
      </c>
    </row>
    <row r="12" spans="1:9" ht="18" customHeight="1">
      <c r="A12" s="309"/>
      <c r="B12" s="309"/>
      <c r="C12" s="7"/>
      <c r="D12" s="16"/>
      <c r="E12" s="23" t="s">
        <v>25</v>
      </c>
      <c r="F12" s="205">
        <v>5124</v>
      </c>
      <c r="G12" s="73">
        <f t="shared" si="1"/>
        <v>0.9363846852493828</v>
      </c>
      <c r="H12" s="199">
        <v>4198</v>
      </c>
      <c r="I12" s="78">
        <f t="shared" si="0"/>
        <v>22.058122915674126</v>
      </c>
    </row>
    <row r="13" spans="1:9" ht="18" customHeight="1">
      <c r="A13" s="309"/>
      <c r="B13" s="309"/>
      <c r="C13" s="7"/>
      <c r="D13" s="33"/>
      <c r="E13" s="23" t="s">
        <v>26</v>
      </c>
      <c r="F13" s="205">
        <v>713</v>
      </c>
      <c r="G13" s="73">
        <f t="shared" si="1"/>
        <v>0.13029708832607534</v>
      </c>
      <c r="H13" s="199">
        <v>778</v>
      </c>
      <c r="I13" s="78">
        <f t="shared" si="0"/>
        <v>-8.354755784061696</v>
      </c>
    </row>
    <row r="14" spans="1:9" ht="18" customHeight="1">
      <c r="A14" s="309"/>
      <c r="B14" s="309"/>
      <c r="C14" s="7"/>
      <c r="D14" s="61" t="s">
        <v>27</v>
      </c>
      <c r="E14" s="51"/>
      <c r="F14" s="244">
        <v>23656</v>
      </c>
      <c r="G14" s="71">
        <f t="shared" si="1"/>
        <v>4.323012512540866</v>
      </c>
      <c r="H14" s="213">
        <v>20325</v>
      </c>
      <c r="I14" s="79">
        <f t="shared" si="0"/>
        <v>16.388683886838873</v>
      </c>
    </row>
    <row r="15" spans="1:9" ht="18" customHeight="1">
      <c r="A15" s="309"/>
      <c r="B15" s="309"/>
      <c r="C15" s="7"/>
      <c r="D15" s="16"/>
      <c r="E15" s="23" t="s">
        <v>28</v>
      </c>
      <c r="F15" s="205">
        <v>1088</v>
      </c>
      <c r="G15" s="73">
        <f t="shared" si="1"/>
        <v>0.19882641248074326</v>
      </c>
      <c r="H15" s="199">
        <v>978</v>
      </c>
      <c r="I15" s="78">
        <f t="shared" si="0"/>
        <v>11.247443762781195</v>
      </c>
    </row>
    <row r="16" spans="1:9" ht="18" customHeight="1">
      <c r="A16" s="309"/>
      <c r="B16" s="309"/>
      <c r="C16" s="7"/>
      <c r="D16" s="16"/>
      <c r="E16" s="29" t="s">
        <v>29</v>
      </c>
      <c r="F16" s="283">
        <v>22568</v>
      </c>
      <c r="G16" s="72">
        <f t="shared" si="1"/>
        <v>4.124186100060124</v>
      </c>
      <c r="H16" s="282">
        <v>19347</v>
      </c>
      <c r="I16" s="77">
        <f t="shared" si="0"/>
        <v>16.64857600661602</v>
      </c>
    </row>
    <row r="17" spans="1:9" ht="18" customHeight="1">
      <c r="A17" s="309"/>
      <c r="B17" s="309"/>
      <c r="C17" s="7"/>
      <c r="D17" s="313" t="s">
        <v>30</v>
      </c>
      <c r="E17" s="354"/>
      <c r="F17" s="283">
        <v>19828</v>
      </c>
      <c r="G17" s="72">
        <f t="shared" si="1"/>
        <v>3.623465171570016</v>
      </c>
      <c r="H17" s="282">
        <v>17333</v>
      </c>
      <c r="I17" s="77">
        <f t="shared" si="0"/>
        <v>14.39450758668437</v>
      </c>
    </row>
    <row r="18" spans="1:9" ht="18" customHeight="1">
      <c r="A18" s="309"/>
      <c r="B18" s="309"/>
      <c r="C18" s="7"/>
      <c r="D18" s="313" t="s">
        <v>94</v>
      </c>
      <c r="E18" s="314"/>
      <c r="F18" s="205">
        <v>2659</v>
      </c>
      <c r="G18" s="73">
        <f t="shared" si="1"/>
        <v>0.48591859447269886</v>
      </c>
      <c r="H18" s="199">
        <v>2499</v>
      </c>
      <c r="I18" s="78">
        <f t="shared" si="0"/>
        <v>6.40256102440977</v>
      </c>
    </row>
    <row r="19" spans="1:9" ht="18" customHeight="1">
      <c r="A19" s="309"/>
      <c r="B19" s="309"/>
      <c r="C19" s="10"/>
      <c r="D19" s="313" t="s">
        <v>95</v>
      </c>
      <c r="E19" s="314"/>
      <c r="F19" s="245" t="s">
        <v>248</v>
      </c>
      <c r="G19" s="73" t="e">
        <f t="shared" si="1"/>
        <v>#VALUE!</v>
      </c>
      <c r="H19" s="245" t="s">
        <v>248</v>
      </c>
      <c r="I19" s="78" t="e">
        <f t="shared" si="0"/>
        <v>#VALUE!</v>
      </c>
    </row>
    <row r="20" spans="1:9" ht="18" customHeight="1">
      <c r="A20" s="309"/>
      <c r="B20" s="309"/>
      <c r="C20" s="44" t="s">
        <v>5</v>
      </c>
      <c r="D20" s="43"/>
      <c r="E20" s="43"/>
      <c r="F20" s="205">
        <v>22829</v>
      </c>
      <c r="G20" s="73">
        <f t="shared" si="1"/>
        <v>4.1718825096717715</v>
      </c>
      <c r="H20" s="199">
        <v>19480</v>
      </c>
      <c r="I20" s="78">
        <f t="shared" si="0"/>
        <v>17.191991786447637</v>
      </c>
    </row>
    <row r="21" spans="1:9" ht="18" customHeight="1">
      <c r="A21" s="309"/>
      <c r="B21" s="309"/>
      <c r="C21" s="44" t="s">
        <v>6</v>
      </c>
      <c r="D21" s="43"/>
      <c r="E21" s="43"/>
      <c r="F21" s="205">
        <v>131588</v>
      </c>
      <c r="G21" s="73">
        <f t="shared" si="1"/>
        <v>24.047031218305186</v>
      </c>
      <c r="H21" s="199">
        <v>131372</v>
      </c>
      <c r="I21" s="78">
        <f t="shared" si="0"/>
        <v>0.16441859757025945</v>
      </c>
    </row>
    <row r="22" spans="1:9" ht="18" customHeight="1">
      <c r="A22" s="309"/>
      <c r="B22" s="309"/>
      <c r="C22" s="44" t="s">
        <v>31</v>
      </c>
      <c r="D22" s="43"/>
      <c r="E22" s="43"/>
      <c r="F22" s="205">
        <v>9407</v>
      </c>
      <c r="G22" s="73">
        <f t="shared" si="1"/>
        <v>1.719080939527897</v>
      </c>
      <c r="H22" s="199">
        <v>8450</v>
      </c>
      <c r="I22" s="78">
        <f t="shared" si="0"/>
        <v>11.325443786982259</v>
      </c>
    </row>
    <row r="23" spans="1:9" ht="18" customHeight="1">
      <c r="A23" s="309"/>
      <c r="B23" s="309"/>
      <c r="C23" s="44" t="s">
        <v>7</v>
      </c>
      <c r="D23" s="43"/>
      <c r="E23" s="43"/>
      <c r="F23" s="205">
        <v>59061</v>
      </c>
      <c r="G23" s="73">
        <f t="shared" si="1"/>
        <v>10.793094437063584</v>
      </c>
      <c r="H23" s="199">
        <v>82705</v>
      </c>
      <c r="I23" s="78">
        <f t="shared" si="0"/>
        <v>-28.588356205791666</v>
      </c>
    </row>
    <row r="24" spans="1:9" ht="18" customHeight="1">
      <c r="A24" s="309"/>
      <c r="B24" s="309"/>
      <c r="C24" s="44" t="s">
        <v>32</v>
      </c>
      <c r="D24" s="43"/>
      <c r="E24" s="43"/>
      <c r="F24" s="205">
        <v>1667</v>
      </c>
      <c r="G24" s="73">
        <f t="shared" si="1"/>
        <v>0.30463568897555054</v>
      </c>
      <c r="H24" s="199">
        <v>1931</v>
      </c>
      <c r="I24" s="78">
        <f t="shared" si="0"/>
        <v>-13.671672708441218</v>
      </c>
    </row>
    <row r="25" spans="1:9" ht="18" customHeight="1">
      <c r="A25" s="309"/>
      <c r="B25" s="309"/>
      <c r="C25" s="44" t="s">
        <v>8</v>
      </c>
      <c r="D25" s="43"/>
      <c r="E25" s="43"/>
      <c r="F25" s="205">
        <v>88391</v>
      </c>
      <c r="G25" s="73">
        <f t="shared" si="1"/>
        <v>16.15300131028068</v>
      </c>
      <c r="H25" s="199">
        <v>88671</v>
      </c>
      <c r="I25" s="78">
        <f t="shared" si="0"/>
        <v>-0.31577404111828855</v>
      </c>
    </row>
    <row r="26" spans="1:9" ht="18" customHeight="1">
      <c r="A26" s="309"/>
      <c r="B26" s="309"/>
      <c r="C26" s="45" t="s">
        <v>9</v>
      </c>
      <c r="D26" s="46"/>
      <c r="E26" s="46"/>
      <c r="F26" s="242">
        <v>105199</v>
      </c>
      <c r="G26" s="74">
        <f t="shared" si="1"/>
        <v>19.2245769913251</v>
      </c>
      <c r="H26" s="249">
        <v>97525</v>
      </c>
      <c r="I26" s="80">
        <f t="shared" si="0"/>
        <v>7.868751602153301</v>
      </c>
    </row>
    <row r="27" spans="1:9" ht="18" customHeight="1">
      <c r="A27" s="309"/>
      <c r="B27" s="310"/>
      <c r="C27" s="47" t="s">
        <v>10</v>
      </c>
      <c r="D27" s="31"/>
      <c r="E27" s="31"/>
      <c r="F27" s="217">
        <f>SUM(F9,F20:F26)</f>
        <v>547211</v>
      </c>
      <c r="G27" s="75">
        <f t="shared" si="1"/>
        <v>100</v>
      </c>
      <c r="H27" s="217">
        <f>SUM(H9,H20:H26)</f>
        <v>551731</v>
      </c>
      <c r="I27" s="81">
        <f t="shared" si="0"/>
        <v>-0.8192398107048526</v>
      </c>
    </row>
    <row r="28" spans="1:9" ht="18" customHeight="1">
      <c r="A28" s="309"/>
      <c r="B28" s="308" t="s">
        <v>89</v>
      </c>
      <c r="C28" s="55" t="s">
        <v>11</v>
      </c>
      <c r="D28" s="56"/>
      <c r="E28" s="56"/>
      <c r="F28" s="244">
        <v>232893</v>
      </c>
      <c r="G28" s="71">
        <f aca="true" t="shared" si="2" ref="G28:G45">F28/$F$45*100</f>
        <v>44.73661462925505</v>
      </c>
      <c r="H28" s="244">
        <v>229785</v>
      </c>
      <c r="I28" s="82">
        <f t="shared" si="0"/>
        <v>1.3525687055290891</v>
      </c>
    </row>
    <row r="29" spans="1:9" ht="18" customHeight="1">
      <c r="A29" s="309"/>
      <c r="B29" s="309"/>
      <c r="C29" s="7"/>
      <c r="D29" s="30" t="s">
        <v>12</v>
      </c>
      <c r="E29" s="43"/>
      <c r="F29" s="205">
        <v>134533</v>
      </c>
      <c r="G29" s="73">
        <f t="shared" si="2"/>
        <v>25.842558496466488</v>
      </c>
      <c r="H29" s="205">
        <v>132653</v>
      </c>
      <c r="I29" s="83">
        <f t="shared" si="0"/>
        <v>1.4172314233375838</v>
      </c>
    </row>
    <row r="30" spans="1:9" ht="18" customHeight="1">
      <c r="A30" s="309"/>
      <c r="B30" s="309"/>
      <c r="C30" s="7"/>
      <c r="D30" s="30" t="s">
        <v>33</v>
      </c>
      <c r="E30" s="43"/>
      <c r="F30" s="205">
        <v>5571</v>
      </c>
      <c r="G30" s="73">
        <f t="shared" si="2"/>
        <v>1.0701381325311619</v>
      </c>
      <c r="H30" s="205">
        <v>5537</v>
      </c>
      <c r="I30" s="83">
        <f t="shared" si="0"/>
        <v>0.6140509301065578</v>
      </c>
    </row>
    <row r="31" spans="1:9" ht="18" customHeight="1">
      <c r="A31" s="309"/>
      <c r="B31" s="309"/>
      <c r="C31" s="19"/>
      <c r="D31" s="30" t="s">
        <v>13</v>
      </c>
      <c r="E31" s="43"/>
      <c r="F31" s="205">
        <v>92789</v>
      </c>
      <c r="G31" s="73">
        <f t="shared" si="2"/>
        <v>17.823918000257404</v>
      </c>
      <c r="H31" s="205">
        <v>91595</v>
      </c>
      <c r="I31" s="83">
        <f t="shared" si="0"/>
        <v>1.3035646050548522</v>
      </c>
    </row>
    <row r="32" spans="1:9" ht="18" customHeight="1">
      <c r="A32" s="309"/>
      <c r="B32" s="309"/>
      <c r="C32" s="50" t="s">
        <v>14</v>
      </c>
      <c r="D32" s="51"/>
      <c r="E32" s="51"/>
      <c r="F32" s="244">
        <v>173794</v>
      </c>
      <c r="G32" s="71">
        <f t="shared" si="2"/>
        <v>33.384237408924925</v>
      </c>
      <c r="H32" s="244">
        <v>191310</v>
      </c>
      <c r="I32" s="82">
        <f t="shared" si="0"/>
        <v>-9.155820396215564</v>
      </c>
    </row>
    <row r="33" spans="1:9" ht="18" customHeight="1">
      <c r="A33" s="309"/>
      <c r="B33" s="309"/>
      <c r="C33" s="7"/>
      <c r="D33" s="30" t="s">
        <v>15</v>
      </c>
      <c r="E33" s="43"/>
      <c r="F33" s="205">
        <v>21061</v>
      </c>
      <c r="G33" s="73">
        <f t="shared" si="2"/>
        <v>4.04562541899817</v>
      </c>
      <c r="H33" s="205">
        <v>20593</v>
      </c>
      <c r="I33" s="83">
        <f t="shared" si="0"/>
        <v>2.272616908658276</v>
      </c>
    </row>
    <row r="34" spans="1:9" ht="18" customHeight="1">
      <c r="A34" s="309"/>
      <c r="B34" s="309"/>
      <c r="C34" s="7"/>
      <c r="D34" s="30" t="s">
        <v>34</v>
      </c>
      <c r="E34" s="43"/>
      <c r="F34" s="205">
        <v>6957</v>
      </c>
      <c r="G34" s="73">
        <f t="shared" si="2"/>
        <v>1.3363760524177515</v>
      </c>
      <c r="H34" s="205">
        <v>5967</v>
      </c>
      <c r="I34" s="83">
        <f t="shared" si="0"/>
        <v>16.59125188536954</v>
      </c>
    </row>
    <row r="35" spans="1:9" ht="18" customHeight="1">
      <c r="A35" s="309"/>
      <c r="B35" s="309"/>
      <c r="C35" s="7"/>
      <c r="D35" s="30" t="s">
        <v>35</v>
      </c>
      <c r="E35" s="43"/>
      <c r="F35" s="205">
        <v>88196</v>
      </c>
      <c r="G35" s="73">
        <f t="shared" si="2"/>
        <v>16.94164472028691</v>
      </c>
      <c r="H35" s="205">
        <v>85593</v>
      </c>
      <c r="I35" s="83">
        <f t="shared" si="0"/>
        <v>3.041136541539613</v>
      </c>
    </row>
    <row r="36" spans="1:9" ht="18" customHeight="1">
      <c r="A36" s="309"/>
      <c r="B36" s="309"/>
      <c r="C36" s="7"/>
      <c r="D36" s="30" t="s">
        <v>36</v>
      </c>
      <c r="E36" s="43"/>
      <c r="F36" s="205">
        <v>2323</v>
      </c>
      <c r="G36" s="73">
        <f t="shared" si="2"/>
        <v>0.4462270475444066</v>
      </c>
      <c r="H36" s="205">
        <v>2170</v>
      </c>
      <c r="I36" s="83">
        <f t="shared" si="0"/>
        <v>7.050691244239626</v>
      </c>
    </row>
    <row r="37" spans="1:9" ht="18" customHeight="1">
      <c r="A37" s="309"/>
      <c r="B37" s="309"/>
      <c r="C37" s="7"/>
      <c r="D37" s="30" t="s">
        <v>16</v>
      </c>
      <c r="E37" s="43"/>
      <c r="F37" s="205">
        <v>12101</v>
      </c>
      <c r="G37" s="73">
        <f t="shared" si="2"/>
        <v>2.3244913914484995</v>
      </c>
      <c r="H37" s="205">
        <v>24238</v>
      </c>
      <c r="I37" s="83">
        <f t="shared" si="0"/>
        <v>-50.07426355309844</v>
      </c>
    </row>
    <row r="38" spans="1:9" ht="18" customHeight="1">
      <c r="A38" s="309"/>
      <c r="B38" s="309"/>
      <c r="C38" s="19"/>
      <c r="D38" s="30" t="s">
        <v>37</v>
      </c>
      <c r="E38" s="43"/>
      <c r="F38" s="205">
        <v>43156</v>
      </c>
      <c r="G38" s="73">
        <f t="shared" si="2"/>
        <v>8.289872778229192</v>
      </c>
      <c r="H38" s="205">
        <v>52749</v>
      </c>
      <c r="I38" s="83">
        <f t="shared" si="0"/>
        <v>-18.186126751218033</v>
      </c>
    </row>
    <row r="39" spans="1:9" ht="18" customHeight="1">
      <c r="A39" s="309"/>
      <c r="B39" s="309"/>
      <c r="C39" s="50" t="s">
        <v>17</v>
      </c>
      <c r="D39" s="51"/>
      <c r="E39" s="51"/>
      <c r="F39" s="244">
        <v>113900</v>
      </c>
      <c r="G39" s="71">
        <f t="shared" si="2"/>
        <v>21.879147961820024</v>
      </c>
      <c r="H39" s="244">
        <v>104588</v>
      </c>
      <c r="I39" s="82">
        <f t="shared" si="0"/>
        <v>8.90350709450416</v>
      </c>
    </row>
    <row r="40" spans="1:9" ht="18" customHeight="1">
      <c r="A40" s="309"/>
      <c r="B40" s="309"/>
      <c r="C40" s="7"/>
      <c r="D40" s="52" t="s">
        <v>18</v>
      </c>
      <c r="E40" s="53"/>
      <c r="F40" s="283">
        <v>112607</v>
      </c>
      <c r="G40" s="72">
        <f t="shared" si="2"/>
        <v>21.630774491103313</v>
      </c>
      <c r="H40" s="283">
        <v>103824</v>
      </c>
      <c r="I40" s="84">
        <f t="shared" si="0"/>
        <v>8.459508398828785</v>
      </c>
    </row>
    <row r="41" spans="1:9" ht="18" customHeight="1">
      <c r="A41" s="309"/>
      <c r="B41" s="309"/>
      <c r="C41" s="7"/>
      <c r="D41" s="16"/>
      <c r="E41" s="100" t="s">
        <v>92</v>
      </c>
      <c r="F41" s="205">
        <v>70215</v>
      </c>
      <c r="G41" s="73">
        <f t="shared" si="2"/>
        <v>13.487659123258936</v>
      </c>
      <c r="H41" s="205">
        <v>79388</v>
      </c>
      <c r="I41" s="85">
        <f t="shared" si="0"/>
        <v>-11.554643019096089</v>
      </c>
    </row>
    <row r="42" spans="1:9" ht="18" customHeight="1">
      <c r="A42" s="309"/>
      <c r="B42" s="309"/>
      <c r="C42" s="7"/>
      <c r="D42" s="33"/>
      <c r="E42" s="32" t="s">
        <v>38</v>
      </c>
      <c r="F42" s="205">
        <v>42391</v>
      </c>
      <c r="G42" s="73">
        <f t="shared" si="2"/>
        <v>8.142923276993088</v>
      </c>
      <c r="H42" s="205">
        <v>24437</v>
      </c>
      <c r="I42" s="85">
        <f t="shared" si="0"/>
        <v>73.47055694234153</v>
      </c>
    </row>
    <row r="43" spans="1:9" ht="18" customHeight="1">
      <c r="A43" s="309"/>
      <c r="B43" s="309"/>
      <c r="C43" s="7"/>
      <c r="D43" s="30" t="s">
        <v>39</v>
      </c>
      <c r="E43" s="54"/>
      <c r="F43" s="205">
        <v>1294</v>
      </c>
      <c r="G43" s="73">
        <f t="shared" si="2"/>
        <v>0.2485655615679992</v>
      </c>
      <c r="H43" s="283">
        <v>764</v>
      </c>
      <c r="I43" s="128">
        <f t="shared" si="0"/>
        <v>69.37172774869109</v>
      </c>
    </row>
    <row r="44" spans="1:9" ht="18" customHeight="1">
      <c r="A44" s="309"/>
      <c r="B44" s="309"/>
      <c r="C44" s="11"/>
      <c r="D44" s="48" t="s">
        <v>40</v>
      </c>
      <c r="E44" s="49"/>
      <c r="F44" s="246" t="s">
        <v>248</v>
      </c>
      <c r="G44" s="75" t="e">
        <f t="shared" si="2"/>
        <v>#VALUE!</v>
      </c>
      <c r="H44" s="246" t="s">
        <v>248</v>
      </c>
      <c r="I44" s="80" t="e">
        <f t="shared" si="0"/>
        <v>#VALUE!</v>
      </c>
    </row>
    <row r="45" spans="1:9" ht="18" customHeight="1">
      <c r="A45" s="310"/>
      <c r="B45" s="310"/>
      <c r="C45" s="11" t="s">
        <v>19</v>
      </c>
      <c r="D45" s="12"/>
      <c r="E45" s="12"/>
      <c r="F45" s="70">
        <f>SUM(F28,F32,F39)</f>
        <v>520587</v>
      </c>
      <c r="G45" s="75">
        <f t="shared" si="2"/>
        <v>100</v>
      </c>
      <c r="H45" s="70">
        <f>SUM(H28,H32,H39)</f>
        <v>525683</v>
      </c>
      <c r="I45" s="129">
        <f t="shared" si="0"/>
        <v>-0.9694055162521864</v>
      </c>
    </row>
    <row r="46" ht="13.5">
      <c r="A46" s="101" t="s">
        <v>20</v>
      </c>
    </row>
    <row r="47" ht="13.5">
      <c r="A47" s="102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30" t="s">
        <v>0</v>
      </c>
      <c r="B1" s="130"/>
      <c r="C1" s="98" t="s">
        <v>250</v>
      </c>
      <c r="D1" s="131"/>
      <c r="E1" s="131"/>
    </row>
    <row r="4" ht="13.5">
      <c r="A4" s="132" t="s">
        <v>114</v>
      </c>
    </row>
    <row r="5" ht="13.5">
      <c r="I5" s="14" t="s">
        <v>115</v>
      </c>
    </row>
    <row r="6" spans="1:9" s="137" customFormat="1" ht="29.25" customHeight="1">
      <c r="A6" s="133" t="s">
        <v>116</v>
      </c>
      <c r="B6" s="134"/>
      <c r="C6" s="134"/>
      <c r="D6" s="135"/>
      <c r="E6" s="136" t="s">
        <v>233</v>
      </c>
      <c r="F6" s="136" t="s">
        <v>234</v>
      </c>
      <c r="G6" s="136" t="s">
        <v>235</v>
      </c>
      <c r="H6" s="136" t="s">
        <v>236</v>
      </c>
      <c r="I6" s="136" t="s">
        <v>242</v>
      </c>
    </row>
    <row r="7" spans="1:9" ht="27" customHeight="1">
      <c r="A7" s="355" t="s">
        <v>117</v>
      </c>
      <c r="B7" s="55" t="s">
        <v>118</v>
      </c>
      <c r="C7" s="56"/>
      <c r="D7" s="89" t="s">
        <v>119</v>
      </c>
      <c r="E7" s="284">
        <v>575387</v>
      </c>
      <c r="F7" s="285">
        <v>573530</v>
      </c>
      <c r="G7" s="285">
        <v>559739</v>
      </c>
      <c r="H7" s="285">
        <v>551731</v>
      </c>
      <c r="I7" s="285">
        <v>547211</v>
      </c>
    </row>
    <row r="8" spans="1:9" ht="27" customHeight="1">
      <c r="A8" s="309"/>
      <c r="B8" s="9"/>
      <c r="C8" s="30" t="s">
        <v>120</v>
      </c>
      <c r="D8" s="87" t="s">
        <v>42</v>
      </c>
      <c r="E8" s="286">
        <v>258198</v>
      </c>
      <c r="F8" s="286">
        <v>270540</v>
      </c>
      <c r="G8" s="286">
        <v>267070</v>
      </c>
      <c r="H8" s="286">
        <v>272825</v>
      </c>
      <c r="I8" s="296">
        <v>283839</v>
      </c>
    </row>
    <row r="9" spans="1:9" ht="27" customHeight="1">
      <c r="A9" s="309"/>
      <c r="B9" s="44" t="s">
        <v>121</v>
      </c>
      <c r="C9" s="43"/>
      <c r="D9" s="90"/>
      <c r="E9" s="287">
        <v>552819</v>
      </c>
      <c r="F9" s="287">
        <v>549926</v>
      </c>
      <c r="G9" s="287">
        <v>539031</v>
      </c>
      <c r="H9" s="287">
        <v>525683</v>
      </c>
      <c r="I9" s="297">
        <v>520587</v>
      </c>
    </row>
    <row r="10" spans="1:9" ht="27" customHeight="1">
      <c r="A10" s="309"/>
      <c r="B10" s="44" t="s">
        <v>122</v>
      </c>
      <c r="C10" s="43"/>
      <c r="D10" s="90"/>
      <c r="E10" s="287">
        <v>22568</v>
      </c>
      <c r="F10" s="287">
        <v>23604</v>
      </c>
      <c r="G10" s="287">
        <v>20708</v>
      </c>
      <c r="H10" s="287">
        <v>26047</v>
      </c>
      <c r="I10" s="297">
        <v>26624</v>
      </c>
    </row>
    <row r="11" spans="1:9" ht="27" customHeight="1">
      <c r="A11" s="309"/>
      <c r="B11" s="44" t="s">
        <v>123</v>
      </c>
      <c r="C11" s="43"/>
      <c r="D11" s="90"/>
      <c r="E11" s="287">
        <v>21291</v>
      </c>
      <c r="F11" s="287">
        <v>22279</v>
      </c>
      <c r="G11" s="287">
        <v>19425</v>
      </c>
      <c r="H11" s="287">
        <v>24787</v>
      </c>
      <c r="I11" s="297">
        <v>25363</v>
      </c>
    </row>
    <row r="12" spans="1:9" ht="27" customHeight="1">
      <c r="A12" s="309"/>
      <c r="B12" s="44" t="s">
        <v>124</v>
      </c>
      <c r="C12" s="43"/>
      <c r="D12" s="90"/>
      <c r="E12" s="287">
        <v>1278</v>
      </c>
      <c r="F12" s="287">
        <v>1325</v>
      </c>
      <c r="G12" s="287">
        <v>1283</v>
      </c>
      <c r="H12" s="287">
        <v>1260</v>
      </c>
      <c r="I12" s="297">
        <v>1261</v>
      </c>
    </row>
    <row r="13" spans="1:9" ht="27" customHeight="1">
      <c r="A13" s="309"/>
      <c r="B13" s="44" t="s">
        <v>125</v>
      </c>
      <c r="C13" s="43"/>
      <c r="D13" s="95"/>
      <c r="E13" s="288">
        <v>99</v>
      </c>
      <c r="F13" s="288">
        <v>47</v>
      </c>
      <c r="G13" s="288">
        <v>-42</v>
      </c>
      <c r="H13" s="288">
        <v>-23</v>
      </c>
      <c r="I13" s="298">
        <v>1</v>
      </c>
    </row>
    <row r="14" spans="1:9" ht="27" customHeight="1">
      <c r="A14" s="309"/>
      <c r="B14" s="97" t="s">
        <v>126</v>
      </c>
      <c r="C14" s="53"/>
      <c r="D14" s="95"/>
      <c r="E14" s="288">
        <v>0</v>
      </c>
      <c r="F14" s="288">
        <v>1071</v>
      </c>
      <c r="G14" s="288">
        <v>1778</v>
      </c>
      <c r="H14" s="288">
        <v>671</v>
      </c>
      <c r="I14" s="298">
        <v>2824</v>
      </c>
    </row>
    <row r="15" spans="1:9" ht="27" customHeight="1">
      <c r="A15" s="309"/>
      <c r="B15" s="45" t="s">
        <v>127</v>
      </c>
      <c r="C15" s="46"/>
      <c r="D15" s="138"/>
      <c r="E15" s="289">
        <v>101</v>
      </c>
      <c r="F15" s="289">
        <v>1120</v>
      </c>
      <c r="G15" s="289">
        <v>1738</v>
      </c>
      <c r="H15" s="289">
        <v>649</v>
      </c>
      <c r="I15" s="292">
        <v>2826</v>
      </c>
    </row>
    <row r="16" spans="1:9" ht="27" customHeight="1">
      <c r="A16" s="309"/>
      <c r="B16" s="139" t="s">
        <v>128</v>
      </c>
      <c r="C16" s="140"/>
      <c r="D16" s="141" t="s">
        <v>43</v>
      </c>
      <c r="E16" s="290">
        <v>54337</v>
      </c>
      <c r="F16" s="290">
        <v>43133</v>
      </c>
      <c r="G16" s="290">
        <v>44167</v>
      </c>
      <c r="H16" s="290">
        <v>57214</v>
      </c>
      <c r="I16" s="299">
        <v>45863</v>
      </c>
    </row>
    <row r="17" spans="1:9" ht="27" customHeight="1">
      <c r="A17" s="309"/>
      <c r="B17" s="44" t="s">
        <v>129</v>
      </c>
      <c r="C17" s="43"/>
      <c r="D17" s="87" t="s">
        <v>44</v>
      </c>
      <c r="E17" s="287">
        <v>53284</v>
      </c>
      <c r="F17" s="287">
        <v>52944</v>
      </c>
      <c r="G17" s="287">
        <v>55626</v>
      </c>
      <c r="H17" s="287">
        <v>58153</v>
      </c>
      <c r="I17" s="297">
        <v>47568</v>
      </c>
    </row>
    <row r="18" spans="1:9" ht="27" customHeight="1">
      <c r="A18" s="309"/>
      <c r="B18" s="44" t="s">
        <v>130</v>
      </c>
      <c r="C18" s="43"/>
      <c r="D18" s="87" t="s">
        <v>45</v>
      </c>
      <c r="E18" s="287">
        <v>1144192</v>
      </c>
      <c r="F18" s="287">
        <v>1175911</v>
      </c>
      <c r="G18" s="287">
        <v>1215687</v>
      </c>
      <c r="H18" s="287">
        <v>1228740</v>
      </c>
      <c r="I18" s="307">
        <v>1239117</v>
      </c>
    </row>
    <row r="19" spans="1:9" ht="27" customHeight="1">
      <c r="A19" s="309"/>
      <c r="B19" s="44" t="s">
        <v>131</v>
      </c>
      <c r="C19" s="43"/>
      <c r="D19" s="87" t="s">
        <v>132</v>
      </c>
      <c r="E19" s="287">
        <f>E17+E18-E16</f>
        <v>1143139</v>
      </c>
      <c r="F19" s="287">
        <f>F17+F18-F16</f>
        <v>1185722</v>
      </c>
      <c r="G19" s="287">
        <f>G17+G18-G16</f>
        <v>1227146</v>
      </c>
      <c r="H19" s="287">
        <f>H17+H18-H16</f>
        <v>1229679</v>
      </c>
      <c r="I19" s="287">
        <f>I17+I18-I16</f>
        <v>1240822</v>
      </c>
    </row>
    <row r="20" spans="1:9" ht="27" customHeight="1">
      <c r="A20" s="309"/>
      <c r="B20" s="44" t="s">
        <v>133</v>
      </c>
      <c r="C20" s="43"/>
      <c r="D20" s="90" t="s">
        <v>134</v>
      </c>
      <c r="E20" s="291">
        <f>E18/E8</f>
        <v>4.4314518315401354</v>
      </c>
      <c r="F20" s="291">
        <f>F18/F8</f>
        <v>4.346532860205515</v>
      </c>
      <c r="G20" s="291">
        <f>G18/G8</f>
        <v>4.551941438574157</v>
      </c>
      <c r="H20" s="291">
        <f>H18/H8</f>
        <v>4.50376615046275</v>
      </c>
      <c r="I20" s="291">
        <f>I18/I8</f>
        <v>4.36556287190978</v>
      </c>
    </row>
    <row r="21" spans="1:9" ht="27" customHeight="1">
      <c r="A21" s="309"/>
      <c r="B21" s="44" t="s">
        <v>135</v>
      </c>
      <c r="C21" s="43"/>
      <c r="D21" s="90" t="s">
        <v>136</v>
      </c>
      <c r="E21" s="291">
        <f>E19/E8</f>
        <v>4.4273735660229745</v>
      </c>
      <c r="F21" s="291">
        <f>F19/F8</f>
        <v>4.38279736822651</v>
      </c>
      <c r="G21" s="291">
        <f>G19/G8</f>
        <v>4.594847792713521</v>
      </c>
      <c r="H21" s="291">
        <f>H19/H8</f>
        <v>4.507207917163017</v>
      </c>
      <c r="I21" s="291">
        <f>I19/I8</f>
        <v>4.371569798371612</v>
      </c>
    </row>
    <row r="22" spans="1:9" ht="27" customHeight="1">
      <c r="A22" s="309"/>
      <c r="B22" s="44" t="s">
        <v>137</v>
      </c>
      <c r="C22" s="43"/>
      <c r="D22" s="90" t="s">
        <v>138</v>
      </c>
      <c r="E22" s="287">
        <f>E18/E24*1000000</f>
        <v>1046486.763340696</v>
      </c>
      <c r="F22" s="287">
        <f>F18/F24*1000000</f>
        <v>1075497.2035870913</v>
      </c>
      <c r="G22" s="287">
        <f>G18/G24*1000000</f>
        <v>1111876.6377193343</v>
      </c>
      <c r="H22" s="287">
        <f>H18/H24*1000000</f>
        <v>1123815.011455461</v>
      </c>
      <c r="I22" s="287">
        <f>I18/I24*1000000</f>
        <v>1133305.8951036478</v>
      </c>
    </row>
    <row r="23" spans="1:9" ht="27" customHeight="1">
      <c r="A23" s="309"/>
      <c r="B23" s="44" t="s">
        <v>139</v>
      </c>
      <c r="C23" s="43"/>
      <c r="D23" s="90" t="s">
        <v>140</v>
      </c>
      <c r="E23" s="287">
        <f>E19/E24*1000000</f>
        <v>1045523.6814787376</v>
      </c>
      <c r="F23" s="287">
        <f>F19/F24*1000000</f>
        <v>1084470.4193018798</v>
      </c>
      <c r="G23" s="287">
        <f>G19/G24*1000000</f>
        <v>1122357.1268515089</v>
      </c>
      <c r="H23" s="287">
        <f>H19/H24*1000000</f>
        <v>1124673.8280446145</v>
      </c>
      <c r="I23" s="287">
        <f>I19/I24*1000000</f>
        <v>1134865.3011574359</v>
      </c>
    </row>
    <row r="24" spans="1:9" ht="27" customHeight="1">
      <c r="A24" s="309"/>
      <c r="B24" s="142" t="s">
        <v>141</v>
      </c>
      <c r="C24" s="143"/>
      <c r="D24" s="144" t="s">
        <v>142</v>
      </c>
      <c r="E24" s="289">
        <v>1093365</v>
      </c>
      <c r="F24" s="289">
        <v>1093365</v>
      </c>
      <c r="G24" s="289">
        <f>F24</f>
        <v>1093365</v>
      </c>
      <c r="H24" s="292">
        <f>G24</f>
        <v>1093365</v>
      </c>
      <c r="I24" s="292">
        <f>H24</f>
        <v>1093365</v>
      </c>
    </row>
    <row r="25" spans="1:9" ht="27" customHeight="1">
      <c r="A25" s="309"/>
      <c r="B25" s="10" t="s">
        <v>143</v>
      </c>
      <c r="C25" s="145"/>
      <c r="D25" s="146"/>
      <c r="E25" s="286">
        <v>290907</v>
      </c>
      <c r="F25" s="286">
        <v>289342</v>
      </c>
      <c r="G25" s="286">
        <v>294294</v>
      </c>
      <c r="H25" s="286">
        <v>293556</v>
      </c>
      <c r="I25" s="300">
        <v>294372</v>
      </c>
    </row>
    <row r="26" spans="1:9" ht="27" customHeight="1">
      <c r="A26" s="309"/>
      <c r="B26" s="147" t="s">
        <v>144</v>
      </c>
      <c r="C26" s="148"/>
      <c r="D26" s="149"/>
      <c r="E26" s="293">
        <v>0.459</v>
      </c>
      <c r="F26" s="293">
        <v>0.43635</v>
      </c>
      <c r="G26" s="293">
        <v>0.425</v>
      </c>
      <c r="H26" s="293">
        <v>0.429</v>
      </c>
      <c r="I26" s="301">
        <v>0.437</v>
      </c>
    </row>
    <row r="27" spans="1:9" ht="27" customHeight="1">
      <c r="A27" s="309"/>
      <c r="B27" s="147" t="s">
        <v>145</v>
      </c>
      <c r="C27" s="148"/>
      <c r="D27" s="149"/>
      <c r="E27" s="294">
        <v>0.4</v>
      </c>
      <c r="F27" s="294">
        <v>0.5</v>
      </c>
      <c r="G27" s="294">
        <v>0.4</v>
      </c>
      <c r="H27" s="294">
        <v>0.4</v>
      </c>
      <c r="I27" s="302">
        <v>0.4</v>
      </c>
    </row>
    <row r="28" spans="1:9" ht="27" customHeight="1">
      <c r="A28" s="309"/>
      <c r="B28" s="147" t="s">
        <v>146</v>
      </c>
      <c r="C28" s="148"/>
      <c r="D28" s="149"/>
      <c r="E28" s="294">
        <v>92.2</v>
      </c>
      <c r="F28" s="294">
        <v>93.6</v>
      </c>
      <c r="G28" s="294">
        <v>94.3</v>
      </c>
      <c r="H28" s="294">
        <v>93.3</v>
      </c>
      <c r="I28" s="302">
        <v>93.7</v>
      </c>
    </row>
    <row r="29" spans="1:9" ht="27" customHeight="1">
      <c r="A29" s="309"/>
      <c r="B29" s="150" t="s">
        <v>147</v>
      </c>
      <c r="C29" s="151"/>
      <c r="D29" s="152"/>
      <c r="E29" s="295">
        <v>41.6</v>
      </c>
      <c r="F29" s="295">
        <v>43.6</v>
      </c>
      <c r="G29" s="295">
        <v>41.9</v>
      </c>
      <c r="H29" s="295">
        <v>41.5</v>
      </c>
      <c r="I29" s="303">
        <v>44.7</v>
      </c>
    </row>
    <row r="30" spans="1:9" ht="27" customHeight="1">
      <c r="A30" s="309"/>
      <c r="B30" s="355" t="s">
        <v>148</v>
      </c>
      <c r="C30" s="25" t="s">
        <v>149</v>
      </c>
      <c r="D30" s="153"/>
      <c r="E30" s="305" t="s">
        <v>248</v>
      </c>
      <c r="F30" s="305" t="s">
        <v>278</v>
      </c>
      <c r="G30" s="305" t="s">
        <v>278</v>
      </c>
      <c r="H30" s="305" t="s">
        <v>278</v>
      </c>
      <c r="I30" s="305" t="s">
        <v>278</v>
      </c>
    </row>
    <row r="31" spans="1:9" ht="27" customHeight="1">
      <c r="A31" s="309"/>
      <c r="B31" s="309"/>
      <c r="C31" s="147" t="s">
        <v>150</v>
      </c>
      <c r="D31" s="149"/>
      <c r="E31" s="306" t="s">
        <v>248</v>
      </c>
      <c r="F31" s="306" t="s">
        <v>278</v>
      </c>
      <c r="G31" s="306" t="s">
        <v>278</v>
      </c>
      <c r="H31" s="306" t="s">
        <v>278</v>
      </c>
      <c r="I31" s="306" t="s">
        <v>278</v>
      </c>
    </row>
    <row r="32" spans="1:9" ht="27" customHeight="1">
      <c r="A32" s="309"/>
      <c r="B32" s="309"/>
      <c r="C32" s="147" t="s">
        <v>151</v>
      </c>
      <c r="D32" s="149"/>
      <c r="E32" s="294">
        <v>18.2</v>
      </c>
      <c r="F32" s="294">
        <v>18.9</v>
      </c>
      <c r="G32" s="294">
        <v>18.2</v>
      </c>
      <c r="H32" s="294">
        <v>17.4</v>
      </c>
      <c r="I32" s="302">
        <v>16.1</v>
      </c>
    </row>
    <row r="33" spans="1:9" ht="27" customHeight="1">
      <c r="A33" s="310"/>
      <c r="B33" s="310"/>
      <c r="C33" s="150" t="s">
        <v>152</v>
      </c>
      <c r="D33" s="152"/>
      <c r="E33" s="295">
        <v>267.2</v>
      </c>
      <c r="F33" s="295">
        <v>270.5</v>
      </c>
      <c r="G33" s="295">
        <v>265.4</v>
      </c>
      <c r="H33" s="295">
        <v>265.3</v>
      </c>
      <c r="I33" s="304">
        <v>264.3</v>
      </c>
    </row>
    <row r="34" spans="1:9" ht="27" customHeight="1">
      <c r="A34" s="2" t="s">
        <v>247</v>
      </c>
      <c r="B34" s="8"/>
      <c r="C34" s="8"/>
      <c r="D34" s="8"/>
      <c r="E34" s="154"/>
      <c r="F34" s="154"/>
      <c r="G34" s="154"/>
      <c r="H34" s="154"/>
      <c r="I34" s="155"/>
    </row>
    <row r="35" ht="27" customHeight="1">
      <c r="A35" s="13" t="s">
        <v>111</v>
      </c>
    </row>
    <row r="36" ht="13.5">
      <c r="A36" s="15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="85" zoomScaleSheetLayoutView="85" zoomScalePageLayoutView="0" workbookViewId="0" topLeftCell="A1">
      <pane xSplit="5" ySplit="7" topLeftCell="K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12" sqref="P1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99" t="s">
        <v>250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20" ht="15.75" customHeight="1">
      <c r="A5" s="31" t="s">
        <v>243</v>
      </c>
      <c r="B5" s="31"/>
      <c r="C5" s="31"/>
      <c r="D5" s="31"/>
      <c r="K5" s="37"/>
      <c r="O5" s="37" t="s">
        <v>48</v>
      </c>
      <c r="Q5" s="221"/>
      <c r="R5" s="219"/>
      <c r="S5" s="221"/>
      <c r="T5" s="219" t="s">
        <v>48</v>
      </c>
    </row>
    <row r="6" spans="1:20" ht="15.75" customHeight="1">
      <c r="A6" s="338" t="s">
        <v>49</v>
      </c>
      <c r="B6" s="339"/>
      <c r="C6" s="339"/>
      <c r="D6" s="339"/>
      <c r="E6" s="340"/>
      <c r="F6" s="323" t="s">
        <v>261</v>
      </c>
      <c r="G6" s="324"/>
      <c r="H6" s="323" t="s">
        <v>262</v>
      </c>
      <c r="I6" s="324"/>
      <c r="J6" s="323" t="s">
        <v>263</v>
      </c>
      <c r="K6" s="324"/>
      <c r="L6" s="323" t="s">
        <v>264</v>
      </c>
      <c r="M6" s="324"/>
      <c r="N6" s="323" t="s">
        <v>265</v>
      </c>
      <c r="O6" s="324"/>
      <c r="Q6" s="317" t="s">
        <v>274</v>
      </c>
      <c r="R6" s="318"/>
      <c r="S6" s="317" t="s">
        <v>275</v>
      </c>
      <c r="T6" s="318"/>
    </row>
    <row r="7" spans="1:20" ht="15.75" customHeight="1">
      <c r="A7" s="341"/>
      <c r="B7" s="342"/>
      <c r="C7" s="342"/>
      <c r="D7" s="342"/>
      <c r="E7" s="343"/>
      <c r="F7" s="105" t="s">
        <v>244</v>
      </c>
      <c r="G7" s="38" t="s">
        <v>2</v>
      </c>
      <c r="H7" s="105" t="s">
        <v>244</v>
      </c>
      <c r="I7" s="38" t="s">
        <v>2</v>
      </c>
      <c r="J7" s="105" t="s">
        <v>244</v>
      </c>
      <c r="K7" s="38" t="s">
        <v>2</v>
      </c>
      <c r="L7" s="105" t="s">
        <v>244</v>
      </c>
      <c r="M7" s="38" t="s">
        <v>2</v>
      </c>
      <c r="N7" s="105" t="s">
        <v>244</v>
      </c>
      <c r="O7" s="360" t="s">
        <v>2</v>
      </c>
      <c r="Q7" s="195" t="s">
        <v>244</v>
      </c>
      <c r="R7" s="196" t="s">
        <v>2</v>
      </c>
      <c r="S7" s="195" t="s">
        <v>244</v>
      </c>
      <c r="T7" s="220" t="s">
        <v>2</v>
      </c>
    </row>
    <row r="8" spans="1:25" ht="15.75" customHeight="1">
      <c r="A8" s="328" t="s">
        <v>83</v>
      </c>
      <c r="B8" s="55" t="s">
        <v>50</v>
      </c>
      <c r="C8" s="56"/>
      <c r="D8" s="56"/>
      <c r="E8" s="89" t="s">
        <v>41</v>
      </c>
      <c r="F8" s="197">
        <v>3909</v>
      </c>
      <c r="G8" s="272">
        <v>3943</v>
      </c>
      <c r="H8" s="197">
        <v>1904</v>
      </c>
      <c r="I8" s="259">
        <v>1912</v>
      </c>
      <c r="J8" s="197">
        <v>2193</v>
      </c>
      <c r="K8" s="198">
        <v>1941</v>
      </c>
      <c r="L8" s="197">
        <v>103</v>
      </c>
      <c r="M8" s="259">
        <v>104</v>
      </c>
      <c r="N8" s="197">
        <f aca="true" t="shared" si="0" ref="N8:O13">Q8+S8</f>
        <v>22927</v>
      </c>
      <c r="O8" s="198">
        <f t="shared" si="0"/>
        <v>22254</v>
      </c>
      <c r="P8" s="106"/>
      <c r="Q8" s="197">
        <v>22925</v>
      </c>
      <c r="R8" s="198">
        <v>22244</v>
      </c>
      <c r="S8" s="197">
        <v>2</v>
      </c>
      <c r="T8" s="198">
        <v>10</v>
      </c>
      <c r="U8" s="106"/>
      <c r="V8" s="106"/>
      <c r="W8" s="106"/>
      <c r="X8" s="106"/>
      <c r="Y8" s="106"/>
    </row>
    <row r="9" spans="1:25" ht="15.75" customHeight="1">
      <c r="A9" s="350"/>
      <c r="B9" s="8"/>
      <c r="C9" s="30" t="s">
        <v>51</v>
      </c>
      <c r="D9" s="43"/>
      <c r="E9" s="87" t="s">
        <v>42</v>
      </c>
      <c r="F9" s="199">
        <v>3851</v>
      </c>
      <c r="G9" s="254">
        <v>3898</v>
      </c>
      <c r="H9" s="199">
        <v>1861</v>
      </c>
      <c r="I9" s="237">
        <v>1912</v>
      </c>
      <c r="J9" s="199">
        <v>2178</v>
      </c>
      <c r="K9" s="200">
        <v>1941</v>
      </c>
      <c r="L9" s="199">
        <v>98</v>
      </c>
      <c r="M9" s="237">
        <v>104</v>
      </c>
      <c r="N9" s="199">
        <f t="shared" si="0"/>
        <v>22915</v>
      </c>
      <c r="O9" s="200">
        <f t="shared" si="0"/>
        <v>22221</v>
      </c>
      <c r="P9" s="106"/>
      <c r="Q9" s="199">
        <v>22913</v>
      </c>
      <c r="R9" s="200">
        <v>22211</v>
      </c>
      <c r="S9" s="199">
        <v>2</v>
      </c>
      <c r="T9" s="200">
        <v>10</v>
      </c>
      <c r="U9" s="106"/>
      <c r="V9" s="106"/>
      <c r="W9" s="106"/>
      <c r="X9" s="106"/>
      <c r="Y9" s="106"/>
    </row>
    <row r="10" spans="1:25" ht="15.75" customHeight="1">
      <c r="A10" s="350"/>
      <c r="B10" s="10"/>
      <c r="C10" s="30" t="s">
        <v>52</v>
      </c>
      <c r="D10" s="43"/>
      <c r="E10" s="87" t="s">
        <v>43</v>
      </c>
      <c r="F10" s="199">
        <v>58</v>
      </c>
      <c r="G10" s="254">
        <v>45</v>
      </c>
      <c r="H10" s="199">
        <v>43</v>
      </c>
      <c r="I10" s="237">
        <v>0</v>
      </c>
      <c r="J10" s="209">
        <v>15</v>
      </c>
      <c r="K10" s="273">
        <v>0</v>
      </c>
      <c r="L10" s="199">
        <v>5</v>
      </c>
      <c r="M10" s="237">
        <v>0</v>
      </c>
      <c r="N10" s="199">
        <f t="shared" si="0"/>
        <v>12</v>
      </c>
      <c r="O10" s="200">
        <f t="shared" si="0"/>
        <v>33</v>
      </c>
      <c r="P10" s="106"/>
      <c r="Q10" s="199">
        <v>12</v>
      </c>
      <c r="R10" s="200">
        <v>33</v>
      </c>
      <c r="S10" s="199"/>
      <c r="T10" s="200"/>
      <c r="U10" s="106"/>
      <c r="V10" s="106"/>
      <c r="W10" s="106"/>
      <c r="X10" s="106"/>
      <c r="Y10" s="106"/>
    </row>
    <row r="11" spans="1:25" ht="15.75" customHeight="1">
      <c r="A11" s="350"/>
      <c r="B11" s="50" t="s">
        <v>53</v>
      </c>
      <c r="C11" s="63"/>
      <c r="D11" s="63"/>
      <c r="E11" s="86" t="s">
        <v>44</v>
      </c>
      <c r="F11" s="201">
        <v>3190</v>
      </c>
      <c r="G11" s="263">
        <v>3067</v>
      </c>
      <c r="H11" s="201">
        <v>1639</v>
      </c>
      <c r="I11" s="264">
        <v>1626</v>
      </c>
      <c r="J11" s="201">
        <v>1627</v>
      </c>
      <c r="K11" s="202">
        <v>1673</v>
      </c>
      <c r="L11" s="201">
        <v>41</v>
      </c>
      <c r="M11" s="264">
        <v>46</v>
      </c>
      <c r="N11" s="201">
        <f t="shared" si="0"/>
        <v>22874</v>
      </c>
      <c r="O11" s="202">
        <f t="shared" si="0"/>
        <v>22179</v>
      </c>
      <c r="P11" s="106"/>
      <c r="Q11" s="201">
        <v>22872</v>
      </c>
      <c r="R11" s="202">
        <v>22162</v>
      </c>
      <c r="S11" s="201">
        <v>2</v>
      </c>
      <c r="T11" s="202">
        <v>17</v>
      </c>
      <c r="U11" s="106"/>
      <c r="V11" s="106"/>
      <c r="W11" s="106"/>
      <c r="X11" s="106"/>
      <c r="Y11" s="106"/>
    </row>
    <row r="12" spans="1:25" ht="15.75" customHeight="1">
      <c r="A12" s="350"/>
      <c r="B12" s="7"/>
      <c r="C12" s="30" t="s">
        <v>54</v>
      </c>
      <c r="D12" s="43"/>
      <c r="E12" s="87" t="s">
        <v>45</v>
      </c>
      <c r="F12" s="199">
        <v>3153</v>
      </c>
      <c r="G12" s="254">
        <v>3067</v>
      </c>
      <c r="H12" s="201">
        <v>1624</v>
      </c>
      <c r="I12" s="237">
        <v>1626</v>
      </c>
      <c r="J12" s="201">
        <v>1620</v>
      </c>
      <c r="K12" s="200">
        <v>1673</v>
      </c>
      <c r="L12" s="199">
        <v>41</v>
      </c>
      <c r="M12" s="237">
        <v>46</v>
      </c>
      <c r="N12" s="199">
        <f t="shared" si="0"/>
        <v>22048</v>
      </c>
      <c r="O12" s="200">
        <f t="shared" si="0"/>
        <v>20751</v>
      </c>
      <c r="P12" s="106"/>
      <c r="Q12" s="199">
        <v>22046</v>
      </c>
      <c r="R12" s="200">
        <v>20734</v>
      </c>
      <c r="S12" s="199">
        <v>2</v>
      </c>
      <c r="T12" s="200">
        <v>17</v>
      </c>
      <c r="U12" s="106"/>
      <c r="V12" s="106"/>
      <c r="W12" s="106"/>
      <c r="X12" s="106"/>
      <c r="Y12" s="106"/>
    </row>
    <row r="13" spans="1:25" ht="15.75" customHeight="1">
      <c r="A13" s="350"/>
      <c r="B13" s="8"/>
      <c r="C13" s="52" t="s">
        <v>55</v>
      </c>
      <c r="D13" s="53"/>
      <c r="E13" s="91" t="s">
        <v>46</v>
      </c>
      <c r="F13" s="215">
        <v>37</v>
      </c>
      <c r="G13" s="261">
        <v>0</v>
      </c>
      <c r="H13" s="209">
        <v>15</v>
      </c>
      <c r="I13" s="273">
        <v>0</v>
      </c>
      <c r="J13" s="209">
        <v>7</v>
      </c>
      <c r="K13" s="273">
        <v>0</v>
      </c>
      <c r="L13" s="215">
        <v>0</v>
      </c>
      <c r="M13" s="262">
        <v>0</v>
      </c>
      <c r="N13" s="203">
        <f t="shared" si="0"/>
        <v>825</v>
      </c>
      <c r="O13" s="204">
        <f t="shared" si="0"/>
        <v>1428</v>
      </c>
      <c r="P13" s="106"/>
      <c r="Q13" s="203">
        <v>825</v>
      </c>
      <c r="R13" s="204">
        <v>1428</v>
      </c>
      <c r="S13" s="203"/>
      <c r="T13" s="204"/>
      <c r="U13" s="106"/>
      <c r="V13" s="106"/>
      <c r="W13" s="106"/>
      <c r="X13" s="106"/>
      <c r="Y13" s="106"/>
    </row>
    <row r="14" spans="1:25" ht="15.75" customHeight="1">
      <c r="A14" s="350"/>
      <c r="B14" s="44" t="s">
        <v>56</v>
      </c>
      <c r="C14" s="43"/>
      <c r="D14" s="43"/>
      <c r="E14" s="87" t="s">
        <v>154</v>
      </c>
      <c r="F14" s="66">
        <f aca="true" t="shared" si="1" ref="F14:M15">F9-F12</f>
        <v>698</v>
      </c>
      <c r="G14" s="110">
        <f t="shared" si="1"/>
        <v>831</v>
      </c>
      <c r="H14" s="66">
        <f t="shared" si="1"/>
        <v>237</v>
      </c>
      <c r="I14" s="110">
        <f t="shared" si="1"/>
        <v>286</v>
      </c>
      <c r="J14" s="66">
        <f t="shared" si="1"/>
        <v>558</v>
      </c>
      <c r="K14" s="110">
        <f t="shared" si="1"/>
        <v>268</v>
      </c>
      <c r="L14" s="66">
        <f>L9-L12</f>
        <v>57</v>
      </c>
      <c r="M14" s="110">
        <f t="shared" si="1"/>
        <v>58</v>
      </c>
      <c r="N14" s="66">
        <f>N9-N12</f>
        <v>867</v>
      </c>
      <c r="O14" s="110">
        <f>O9-O12</f>
        <v>1470</v>
      </c>
      <c r="P14" s="106"/>
      <c r="Q14" s="205">
        <f aca="true" t="shared" si="2" ref="Q14:T15">Q9-Q12</f>
        <v>867</v>
      </c>
      <c r="R14" s="206">
        <f t="shared" si="2"/>
        <v>1477</v>
      </c>
      <c r="S14" s="205">
        <f t="shared" si="2"/>
        <v>0</v>
      </c>
      <c r="T14" s="206">
        <f t="shared" si="2"/>
        <v>-7</v>
      </c>
      <c r="U14" s="106"/>
      <c r="V14" s="106"/>
      <c r="W14" s="106"/>
      <c r="X14" s="106"/>
      <c r="Y14" s="106"/>
    </row>
    <row r="15" spans="1:25" ht="15.75" customHeight="1">
      <c r="A15" s="350"/>
      <c r="B15" s="44" t="s">
        <v>57</v>
      </c>
      <c r="C15" s="43"/>
      <c r="D15" s="43"/>
      <c r="E15" s="87" t="s">
        <v>155</v>
      </c>
      <c r="F15" s="66">
        <f t="shared" si="1"/>
        <v>21</v>
      </c>
      <c r="G15" s="110">
        <f t="shared" si="1"/>
        <v>45</v>
      </c>
      <c r="H15" s="66">
        <f t="shared" si="1"/>
        <v>28</v>
      </c>
      <c r="I15" s="110">
        <f t="shared" si="1"/>
        <v>0</v>
      </c>
      <c r="J15" s="66">
        <f t="shared" si="1"/>
        <v>8</v>
      </c>
      <c r="K15" s="110">
        <f t="shared" si="1"/>
        <v>0</v>
      </c>
      <c r="L15" s="66">
        <f>L10-L13</f>
        <v>5</v>
      </c>
      <c r="M15" s="110">
        <f t="shared" si="1"/>
        <v>0</v>
      </c>
      <c r="N15" s="66">
        <f>N10-N13</f>
        <v>-813</v>
      </c>
      <c r="O15" s="110">
        <f>O10-O13</f>
        <v>-1395</v>
      </c>
      <c r="P15" s="106"/>
      <c r="Q15" s="205">
        <f t="shared" si="2"/>
        <v>-813</v>
      </c>
      <c r="R15" s="206">
        <f t="shared" si="2"/>
        <v>-1395</v>
      </c>
      <c r="S15" s="205">
        <f t="shared" si="2"/>
        <v>0</v>
      </c>
      <c r="T15" s="206">
        <f t="shared" si="2"/>
        <v>0</v>
      </c>
      <c r="U15" s="106"/>
      <c r="V15" s="106"/>
      <c r="W15" s="106"/>
      <c r="X15" s="106"/>
      <c r="Y15" s="106"/>
    </row>
    <row r="16" spans="1:25" ht="15.75" customHeight="1">
      <c r="A16" s="350"/>
      <c r="B16" s="44" t="s">
        <v>58</v>
      </c>
      <c r="C16" s="43"/>
      <c r="D16" s="43"/>
      <c r="E16" s="87" t="s">
        <v>156</v>
      </c>
      <c r="F16" s="66">
        <f>F8-F11</f>
        <v>719</v>
      </c>
      <c r="G16" s="110">
        <f aca="true" t="shared" si="3" ref="G16:M16">G8-G11</f>
        <v>876</v>
      </c>
      <c r="H16" s="66">
        <f t="shared" si="3"/>
        <v>265</v>
      </c>
      <c r="I16" s="110">
        <f t="shared" si="3"/>
        <v>286</v>
      </c>
      <c r="J16" s="66">
        <f t="shared" si="3"/>
        <v>566</v>
      </c>
      <c r="K16" s="110">
        <f t="shared" si="3"/>
        <v>268</v>
      </c>
      <c r="L16" s="66">
        <f>L8-L11</f>
        <v>62</v>
      </c>
      <c r="M16" s="110">
        <f t="shared" si="3"/>
        <v>58</v>
      </c>
      <c r="N16" s="66">
        <f>N8-N11</f>
        <v>53</v>
      </c>
      <c r="O16" s="110">
        <f>O8-O11</f>
        <v>75</v>
      </c>
      <c r="P16" s="106"/>
      <c r="Q16" s="205">
        <f>Q8-Q11</f>
        <v>53</v>
      </c>
      <c r="R16" s="206">
        <f>R8-R11</f>
        <v>82</v>
      </c>
      <c r="S16" s="205">
        <f>S8-S11</f>
        <v>0</v>
      </c>
      <c r="T16" s="206">
        <f>T8-T11</f>
        <v>-7</v>
      </c>
      <c r="U16" s="106"/>
      <c r="V16" s="106"/>
      <c r="W16" s="106"/>
      <c r="X16" s="106"/>
      <c r="Y16" s="106"/>
    </row>
    <row r="17" spans="1:25" ht="15.75" customHeight="1">
      <c r="A17" s="350"/>
      <c r="B17" s="44" t="s">
        <v>59</v>
      </c>
      <c r="C17" s="43"/>
      <c r="D17" s="43"/>
      <c r="E17" s="34"/>
      <c r="F17" s="280">
        <v>0</v>
      </c>
      <c r="G17" s="281">
        <v>0</v>
      </c>
      <c r="H17" s="209">
        <v>0</v>
      </c>
      <c r="I17" s="273">
        <v>0</v>
      </c>
      <c r="J17" s="199">
        <v>0</v>
      </c>
      <c r="K17" s="200">
        <v>0</v>
      </c>
      <c r="L17" s="199">
        <v>3406</v>
      </c>
      <c r="M17" s="237">
        <v>3406</v>
      </c>
      <c r="N17" s="209">
        <f aca="true" t="shared" si="4" ref="N17:N23">Q17+S17</f>
        <v>6717</v>
      </c>
      <c r="O17" s="210">
        <f aca="true" t="shared" si="5" ref="O17:O23">R17+T17</f>
        <v>6763</v>
      </c>
      <c r="P17" s="106"/>
      <c r="Q17" s="209">
        <v>6710</v>
      </c>
      <c r="R17" s="210">
        <v>6763</v>
      </c>
      <c r="S17" s="209">
        <v>7</v>
      </c>
      <c r="T17" s="210"/>
      <c r="U17" s="106"/>
      <c r="V17" s="106"/>
      <c r="W17" s="106"/>
      <c r="X17" s="106"/>
      <c r="Y17" s="106"/>
    </row>
    <row r="18" spans="1:25" ht="15.75" customHeight="1">
      <c r="A18" s="351"/>
      <c r="B18" s="47" t="s">
        <v>60</v>
      </c>
      <c r="C18" s="31"/>
      <c r="D18" s="31"/>
      <c r="E18" s="17"/>
      <c r="F18" s="111">
        <v>0</v>
      </c>
      <c r="G18" s="112">
        <v>0</v>
      </c>
      <c r="H18" s="113">
        <v>0</v>
      </c>
      <c r="I18" s="114">
        <v>0</v>
      </c>
      <c r="J18" s="113">
        <v>0</v>
      </c>
      <c r="K18" s="114">
        <v>0</v>
      </c>
      <c r="L18" s="113">
        <v>0</v>
      </c>
      <c r="M18" s="114">
        <v>0</v>
      </c>
      <c r="N18" s="211">
        <f t="shared" si="4"/>
        <v>0</v>
      </c>
      <c r="O18" s="212">
        <f t="shared" si="5"/>
        <v>0</v>
      </c>
      <c r="P18" s="106"/>
      <c r="Q18" s="211"/>
      <c r="R18" s="212"/>
      <c r="S18" s="211"/>
      <c r="T18" s="212"/>
      <c r="U18" s="106"/>
      <c r="V18" s="106"/>
      <c r="W18" s="106"/>
      <c r="X18" s="106"/>
      <c r="Y18" s="106"/>
    </row>
    <row r="19" spans="1:25" ht="15.75" customHeight="1">
      <c r="A19" s="350" t="s">
        <v>84</v>
      </c>
      <c r="B19" s="50" t="s">
        <v>61</v>
      </c>
      <c r="C19" s="51"/>
      <c r="D19" s="51"/>
      <c r="E19" s="92"/>
      <c r="F19" s="244">
        <v>725</v>
      </c>
      <c r="G19" s="267">
        <v>632</v>
      </c>
      <c r="H19" s="213">
        <v>824</v>
      </c>
      <c r="I19" s="266">
        <v>872</v>
      </c>
      <c r="J19" s="213">
        <v>63</v>
      </c>
      <c r="K19" s="214">
        <v>857</v>
      </c>
      <c r="L19" s="213">
        <v>0</v>
      </c>
      <c r="M19" s="266">
        <v>0</v>
      </c>
      <c r="N19" s="213">
        <f t="shared" si="4"/>
        <v>2353</v>
      </c>
      <c r="O19" s="214">
        <f t="shared" si="5"/>
        <v>453</v>
      </c>
      <c r="P19" s="106"/>
      <c r="Q19" s="213">
        <v>565</v>
      </c>
      <c r="R19" s="214">
        <v>298</v>
      </c>
      <c r="S19" s="213">
        <v>1788</v>
      </c>
      <c r="T19" s="214">
        <v>155</v>
      </c>
      <c r="U19" s="106"/>
      <c r="V19" s="106"/>
      <c r="W19" s="106"/>
      <c r="X19" s="106"/>
      <c r="Y19" s="106"/>
    </row>
    <row r="20" spans="1:25" ht="15.75" customHeight="1">
      <c r="A20" s="350"/>
      <c r="B20" s="19"/>
      <c r="C20" s="30" t="s">
        <v>62</v>
      </c>
      <c r="D20" s="43"/>
      <c r="E20" s="87"/>
      <c r="F20" s="205">
        <v>0</v>
      </c>
      <c r="G20" s="206">
        <v>0</v>
      </c>
      <c r="H20" s="199">
        <v>90</v>
      </c>
      <c r="I20" s="237">
        <v>134</v>
      </c>
      <c r="J20" s="199">
        <v>39</v>
      </c>
      <c r="K20" s="273">
        <v>839</v>
      </c>
      <c r="L20" s="199">
        <v>0</v>
      </c>
      <c r="M20" s="237">
        <v>0</v>
      </c>
      <c r="N20" s="199">
        <f t="shared" si="4"/>
        <v>265</v>
      </c>
      <c r="O20" s="200">
        <f t="shared" si="5"/>
        <v>129</v>
      </c>
      <c r="P20" s="106"/>
      <c r="Q20" s="199">
        <v>205</v>
      </c>
      <c r="R20" s="200">
        <v>0</v>
      </c>
      <c r="S20" s="199">
        <v>60</v>
      </c>
      <c r="T20" s="200">
        <v>129</v>
      </c>
      <c r="U20" s="106"/>
      <c r="V20" s="106"/>
      <c r="W20" s="106"/>
      <c r="X20" s="106"/>
      <c r="Y20" s="106"/>
    </row>
    <row r="21" spans="1:25" ht="15.75" customHeight="1">
      <c r="A21" s="350"/>
      <c r="B21" s="9" t="s">
        <v>63</v>
      </c>
      <c r="C21" s="63"/>
      <c r="D21" s="63"/>
      <c r="E21" s="86" t="s">
        <v>157</v>
      </c>
      <c r="F21" s="278">
        <v>725</v>
      </c>
      <c r="G21" s="265">
        <v>632</v>
      </c>
      <c r="H21" s="201">
        <v>824</v>
      </c>
      <c r="I21" s="264">
        <v>872</v>
      </c>
      <c r="J21" s="201">
        <v>63</v>
      </c>
      <c r="K21" s="202">
        <v>857</v>
      </c>
      <c r="L21" s="201">
        <v>0</v>
      </c>
      <c r="M21" s="264">
        <v>0</v>
      </c>
      <c r="N21" s="201">
        <f t="shared" si="4"/>
        <v>2195</v>
      </c>
      <c r="O21" s="202">
        <f t="shared" si="5"/>
        <v>453</v>
      </c>
      <c r="P21" s="106"/>
      <c r="Q21" s="201">
        <v>407</v>
      </c>
      <c r="R21" s="202">
        <v>298</v>
      </c>
      <c r="S21" s="201">
        <v>1788</v>
      </c>
      <c r="T21" s="202">
        <v>155</v>
      </c>
      <c r="U21" s="106"/>
      <c r="V21" s="106"/>
      <c r="W21" s="106"/>
      <c r="X21" s="106"/>
      <c r="Y21" s="106"/>
    </row>
    <row r="22" spans="1:25" ht="15.75" customHeight="1">
      <c r="A22" s="350"/>
      <c r="B22" s="50" t="s">
        <v>64</v>
      </c>
      <c r="C22" s="51"/>
      <c r="D22" s="51"/>
      <c r="E22" s="92" t="s">
        <v>158</v>
      </c>
      <c r="F22" s="244">
        <v>2665</v>
      </c>
      <c r="G22" s="267">
        <v>1918</v>
      </c>
      <c r="H22" s="213">
        <v>1686</v>
      </c>
      <c r="I22" s="266">
        <v>1665</v>
      </c>
      <c r="J22" s="213">
        <v>1107</v>
      </c>
      <c r="K22" s="214">
        <v>2158</v>
      </c>
      <c r="L22" s="213">
        <v>75</v>
      </c>
      <c r="M22" s="266">
        <v>74</v>
      </c>
      <c r="N22" s="213">
        <f t="shared" si="4"/>
        <v>4401</v>
      </c>
      <c r="O22" s="214">
        <f t="shared" si="5"/>
        <v>3655</v>
      </c>
      <c r="P22" s="106"/>
      <c r="Q22" s="213">
        <v>2614</v>
      </c>
      <c r="R22" s="214">
        <v>3503</v>
      </c>
      <c r="S22" s="213">
        <v>1787</v>
      </c>
      <c r="T22" s="214">
        <v>152</v>
      </c>
      <c r="U22" s="106"/>
      <c r="V22" s="106"/>
      <c r="W22" s="106"/>
      <c r="X22" s="106"/>
      <c r="Y22" s="106"/>
    </row>
    <row r="23" spans="1:25" ht="15.75" customHeight="1">
      <c r="A23" s="350"/>
      <c r="B23" s="7" t="s">
        <v>65</v>
      </c>
      <c r="C23" s="52" t="s">
        <v>66</v>
      </c>
      <c r="D23" s="53"/>
      <c r="E23" s="91"/>
      <c r="F23" s="207">
        <v>679</v>
      </c>
      <c r="G23" s="216">
        <v>715</v>
      </c>
      <c r="H23" s="215">
        <v>753</v>
      </c>
      <c r="I23" s="262">
        <v>800</v>
      </c>
      <c r="J23" s="215">
        <v>686</v>
      </c>
      <c r="K23" s="204">
        <v>754</v>
      </c>
      <c r="L23" s="215">
        <v>0</v>
      </c>
      <c r="M23" s="262">
        <v>0</v>
      </c>
      <c r="N23" s="203">
        <f t="shared" si="4"/>
        <v>1555</v>
      </c>
      <c r="O23" s="204">
        <f t="shared" si="5"/>
        <v>1516</v>
      </c>
      <c r="P23" s="106"/>
      <c r="Q23" s="203">
        <v>1555</v>
      </c>
      <c r="R23" s="204">
        <v>1516</v>
      </c>
      <c r="S23" s="203"/>
      <c r="T23" s="204"/>
      <c r="U23" s="106"/>
      <c r="V23" s="106"/>
      <c r="W23" s="106"/>
      <c r="X23" s="106"/>
      <c r="Y23" s="106"/>
    </row>
    <row r="24" spans="1:25" ht="15.75" customHeight="1">
      <c r="A24" s="350"/>
      <c r="B24" s="44" t="s">
        <v>159</v>
      </c>
      <c r="C24" s="43"/>
      <c r="D24" s="43"/>
      <c r="E24" s="87" t="s">
        <v>160</v>
      </c>
      <c r="F24" s="66">
        <f aca="true" t="shared" si="6" ref="F24:K24">F21-F22</f>
        <v>-1940</v>
      </c>
      <c r="G24" s="110">
        <f t="shared" si="6"/>
        <v>-1286</v>
      </c>
      <c r="H24" s="66">
        <f t="shared" si="6"/>
        <v>-862</v>
      </c>
      <c r="I24" s="110">
        <f t="shared" si="6"/>
        <v>-793</v>
      </c>
      <c r="J24" s="66">
        <f t="shared" si="6"/>
        <v>-1044</v>
      </c>
      <c r="K24" s="110">
        <f t="shared" si="6"/>
        <v>-1301</v>
      </c>
      <c r="L24" s="66">
        <f>L21-L22</f>
        <v>-75</v>
      </c>
      <c r="M24" s="110">
        <f>M21-M22</f>
        <v>-74</v>
      </c>
      <c r="N24" s="66">
        <f>N21-N22</f>
        <v>-2206</v>
      </c>
      <c r="O24" s="110">
        <f>O21-O22</f>
        <v>-3202</v>
      </c>
      <c r="P24" s="106"/>
      <c r="Q24" s="205">
        <f>Q21-Q22</f>
        <v>-2207</v>
      </c>
      <c r="R24" s="206">
        <f>R21-R22</f>
        <v>-3205</v>
      </c>
      <c r="S24" s="205">
        <f>S21-S22</f>
        <v>1</v>
      </c>
      <c r="T24" s="206">
        <f>T21-T22</f>
        <v>3</v>
      </c>
      <c r="U24" s="106"/>
      <c r="V24" s="106"/>
      <c r="W24" s="106"/>
      <c r="X24" s="106"/>
      <c r="Y24" s="106"/>
    </row>
    <row r="25" spans="1:25" ht="15.75" customHeight="1">
      <c r="A25" s="350"/>
      <c r="B25" s="97" t="s">
        <v>67</v>
      </c>
      <c r="C25" s="53"/>
      <c r="D25" s="53"/>
      <c r="E25" s="352" t="s">
        <v>161</v>
      </c>
      <c r="F25" s="333">
        <v>1940</v>
      </c>
      <c r="G25" s="321">
        <v>1286</v>
      </c>
      <c r="H25" s="319">
        <v>862</v>
      </c>
      <c r="I25" s="321">
        <v>793</v>
      </c>
      <c r="J25" s="319">
        <v>1044</v>
      </c>
      <c r="K25" s="321">
        <v>1301</v>
      </c>
      <c r="L25" s="319">
        <v>75</v>
      </c>
      <c r="M25" s="321">
        <v>74</v>
      </c>
      <c r="N25" s="319">
        <f>Q25+S25</f>
        <v>2207</v>
      </c>
      <c r="O25" s="321">
        <f>R25+T25</f>
        <v>3205</v>
      </c>
      <c r="P25" s="106"/>
      <c r="Q25" s="319">
        <v>2207</v>
      </c>
      <c r="R25" s="321">
        <v>3205</v>
      </c>
      <c r="S25" s="319"/>
      <c r="T25" s="321"/>
      <c r="U25" s="106"/>
      <c r="V25" s="106"/>
      <c r="W25" s="106"/>
      <c r="X25" s="106"/>
      <c r="Y25" s="106"/>
    </row>
    <row r="26" spans="1:25" ht="15.75" customHeight="1">
      <c r="A26" s="350"/>
      <c r="B26" s="9" t="s">
        <v>68</v>
      </c>
      <c r="C26" s="63"/>
      <c r="D26" s="63"/>
      <c r="E26" s="353"/>
      <c r="F26" s="334"/>
      <c r="G26" s="322"/>
      <c r="H26" s="320"/>
      <c r="I26" s="322"/>
      <c r="J26" s="320"/>
      <c r="K26" s="322"/>
      <c r="L26" s="320"/>
      <c r="M26" s="322"/>
      <c r="N26" s="320">
        <f>Q26+S26</f>
        <v>0</v>
      </c>
      <c r="O26" s="322">
        <f>R26+T26</f>
        <v>0</v>
      </c>
      <c r="P26" s="106"/>
      <c r="Q26" s="320"/>
      <c r="R26" s="322"/>
      <c r="S26" s="320"/>
      <c r="T26" s="322"/>
      <c r="U26" s="106"/>
      <c r="V26" s="106"/>
      <c r="W26" s="106"/>
      <c r="X26" s="106"/>
      <c r="Y26" s="106"/>
    </row>
    <row r="27" spans="1:25" ht="15.75" customHeight="1">
      <c r="A27" s="351"/>
      <c r="B27" s="47" t="s">
        <v>162</v>
      </c>
      <c r="C27" s="31"/>
      <c r="D27" s="31"/>
      <c r="E27" s="88" t="s">
        <v>163</v>
      </c>
      <c r="F27" s="69">
        <f aca="true" t="shared" si="7" ref="F27:M27">F24+F25</f>
        <v>0</v>
      </c>
      <c r="G27" s="115">
        <f t="shared" si="7"/>
        <v>0</v>
      </c>
      <c r="H27" s="69">
        <f t="shared" si="7"/>
        <v>0</v>
      </c>
      <c r="I27" s="115">
        <f t="shared" si="7"/>
        <v>0</v>
      </c>
      <c r="J27" s="69">
        <f t="shared" si="7"/>
        <v>0</v>
      </c>
      <c r="K27" s="115">
        <f t="shared" si="7"/>
        <v>0</v>
      </c>
      <c r="L27" s="69">
        <f t="shared" si="7"/>
        <v>0</v>
      </c>
      <c r="M27" s="115">
        <f t="shared" si="7"/>
        <v>0</v>
      </c>
      <c r="N27" s="69">
        <f>N24+N25</f>
        <v>1</v>
      </c>
      <c r="O27" s="115">
        <f>O24+O25</f>
        <v>3</v>
      </c>
      <c r="P27" s="106"/>
      <c r="Q27" s="217">
        <f>Q24+Q25</f>
        <v>0</v>
      </c>
      <c r="R27" s="218">
        <f>R24+R25</f>
        <v>0</v>
      </c>
      <c r="S27" s="217">
        <f>S24+S25</f>
        <v>1</v>
      </c>
      <c r="T27" s="218">
        <f>T24+T25</f>
        <v>3</v>
      </c>
      <c r="U27" s="106"/>
      <c r="V27" s="106"/>
      <c r="W27" s="106"/>
      <c r="X27" s="106"/>
      <c r="Y27" s="106"/>
    </row>
    <row r="28" spans="1:25" ht="15.75" customHeight="1">
      <c r="A28" s="13"/>
      <c r="F28" s="106"/>
      <c r="G28" s="106"/>
      <c r="H28" s="106"/>
      <c r="I28" s="106"/>
      <c r="J28" s="106"/>
      <c r="K28" s="106"/>
      <c r="L28" s="11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5" ht="15.75" customHeight="1">
      <c r="A29" s="31"/>
      <c r="F29" s="106"/>
      <c r="G29" s="106"/>
      <c r="H29" s="106"/>
      <c r="I29" s="106"/>
      <c r="J29" s="117"/>
      <c r="K29" s="117"/>
      <c r="L29" s="116"/>
      <c r="M29" s="106"/>
      <c r="N29" s="106"/>
      <c r="O29" s="117" t="s">
        <v>164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17"/>
    </row>
    <row r="30" spans="1:25" ht="15.75" customHeight="1">
      <c r="A30" s="344" t="s">
        <v>69</v>
      </c>
      <c r="B30" s="345"/>
      <c r="C30" s="345"/>
      <c r="D30" s="345"/>
      <c r="E30" s="346"/>
      <c r="F30" s="327" t="s">
        <v>266</v>
      </c>
      <c r="G30" s="326"/>
      <c r="H30" s="327" t="s">
        <v>267</v>
      </c>
      <c r="I30" s="326"/>
      <c r="J30" s="327" t="s">
        <v>268</v>
      </c>
      <c r="K30" s="326"/>
      <c r="L30" s="327" t="s">
        <v>269</v>
      </c>
      <c r="M30" s="326"/>
      <c r="N30" s="325"/>
      <c r="O30" s="326"/>
      <c r="P30" s="118"/>
      <c r="Q30" s="315" t="s">
        <v>276</v>
      </c>
      <c r="R30" s="316"/>
      <c r="S30" s="315" t="s">
        <v>277</v>
      </c>
      <c r="T30" s="316"/>
      <c r="U30" s="116"/>
      <c r="V30" s="118"/>
      <c r="W30" s="116"/>
      <c r="X30" s="118"/>
      <c r="Y30" s="116"/>
    </row>
    <row r="31" spans="1:25" ht="15.75" customHeight="1">
      <c r="A31" s="347"/>
      <c r="B31" s="348"/>
      <c r="C31" s="348"/>
      <c r="D31" s="348"/>
      <c r="E31" s="349"/>
      <c r="F31" s="105" t="s">
        <v>244</v>
      </c>
      <c r="G31" s="38" t="s">
        <v>2</v>
      </c>
      <c r="H31" s="105" t="s">
        <v>244</v>
      </c>
      <c r="I31" s="38" t="s">
        <v>2</v>
      </c>
      <c r="J31" s="105" t="s">
        <v>244</v>
      </c>
      <c r="K31" s="38" t="s">
        <v>2</v>
      </c>
      <c r="L31" s="105" t="s">
        <v>244</v>
      </c>
      <c r="M31" s="38" t="s">
        <v>2</v>
      </c>
      <c r="N31" s="105" t="s">
        <v>244</v>
      </c>
      <c r="O31" s="157" t="s">
        <v>2</v>
      </c>
      <c r="P31" s="122"/>
      <c r="Q31" s="195" t="s">
        <v>244</v>
      </c>
      <c r="R31" s="196" t="s">
        <v>2</v>
      </c>
      <c r="S31" s="195" t="s">
        <v>244</v>
      </c>
      <c r="T31" s="220" t="s">
        <v>2</v>
      </c>
      <c r="U31" s="122"/>
      <c r="V31" s="122"/>
      <c r="W31" s="122"/>
      <c r="X31" s="122"/>
      <c r="Y31" s="122"/>
    </row>
    <row r="32" spans="1:25" ht="15.75" customHeight="1">
      <c r="A32" s="328" t="s">
        <v>85</v>
      </c>
      <c r="B32" s="55" t="s">
        <v>50</v>
      </c>
      <c r="C32" s="56"/>
      <c r="D32" s="56"/>
      <c r="E32" s="15" t="s">
        <v>41</v>
      </c>
      <c r="F32" s="213">
        <f>Q32+S32</f>
        <v>544</v>
      </c>
      <c r="G32" s="258">
        <f aca="true" t="shared" si="8" ref="G32:G38">R32+T32</f>
        <v>555</v>
      </c>
      <c r="H32" s="197">
        <v>0</v>
      </c>
      <c r="I32" s="259">
        <v>0</v>
      </c>
      <c r="J32" s="197">
        <v>975</v>
      </c>
      <c r="K32" s="198">
        <v>909</v>
      </c>
      <c r="L32" s="213">
        <v>3589</v>
      </c>
      <c r="M32" s="258">
        <v>3555</v>
      </c>
      <c r="N32" s="197"/>
      <c r="O32" s="260"/>
      <c r="P32" s="123"/>
      <c r="Q32" s="213">
        <v>409</v>
      </c>
      <c r="R32" s="258">
        <v>392</v>
      </c>
      <c r="S32" s="197">
        <v>135</v>
      </c>
      <c r="T32" s="260">
        <v>163</v>
      </c>
      <c r="U32" s="124"/>
      <c r="V32" s="123"/>
      <c r="W32" s="123"/>
      <c r="X32" s="124"/>
      <c r="Y32" s="124"/>
    </row>
    <row r="33" spans="1:25" ht="15.75" customHeight="1">
      <c r="A33" s="329"/>
      <c r="B33" s="8"/>
      <c r="C33" s="52" t="s">
        <v>70</v>
      </c>
      <c r="D33" s="53"/>
      <c r="E33" s="95"/>
      <c r="F33" s="203">
        <f aca="true" t="shared" si="9" ref="F33:F38">Q33+S33</f>
        <v>135</v>
      </c>
      <c r="G33" s="261">
        <f t="shared" si="8"/>
        <v>163</v>
      </c>
      <c r="H33" s="203">
        <v>0</v>
      </c>
      <c r="I33" s="262">
        <v>0</v>
      </c>
      <c r="J33" s="203">
        <v>458</v>
      </c>
      <c r="K33" s="204">
        <v>444</v>
      </c>
      <c r="L33" s="203">
        <v>2644</v>
      </c>
      <c r="M33" s="261">
        <v>2608</v>
      </c>
      <c r="N33" s="203"/>
      <c r="O33" s="208"/>
      <c r="P33" s="123"/>
      <c r="Q33" s="203"/>
      <c r="R33" s="261"/>
      <c r="S33" s="203">
        <v>135</v>
      </c>
      <c r="T33" s="208">
        <v>163</v>
      </c>
      <c r="U33" s="124"/>
      <c r="V33" s="123"/>
      <c r="W33" s="123"/>
      <c r="X33" s="124"/>
      <c r="Y33" s="124"/>
    </row>
    <row r="34" spans="1:25" ht="15.75" customHeight="1">
      <c r="A34" s="329"/>
      <c r="B34" s="8"/>
      <c r="C34" s="24"/>
      <c r="D34" s="30" t="s">
        <v>71</v>
      </c>
      <c r="E34" s="90"/>
      <c r="F34" s="199">
        <f t="shared" si="9"/>
        <v>0</v>
      </c>
      <c r="G34" s="254">
        <f t="shared" si="8"/>
        <v>0</v>
      </c>
      <c r="H34" s="199">
        <v>0</v>
      </c>
      <c r="I34" s="237">
        <v>0</v>
      </c>
      <c r="J34" s="199">
        <v>458</v>
      </c>
      <c r="K34" s="200">
        <v>444</v>
      </c>
      <c r="L34" s="199"/>
      <c r="M34" s="254"/>
      <c r="N34" s="199"/>
      <c r="O34" s="206"/>
      <c r="P34" s="123"/>
      <c r="Q34" s="199"/>
      <c r="R34" s="254"/>
      <c r="S34" s="199">
        <v>0</v>
      </c>
      <c r="T34" s="206">
        <v>0</v>
      </c>
      <c r="U34" s="124"/>
      <c r="V34" s="123"/>
      <c r="W34" s="123"/>
      <c r="X34" s="124"/>
      <c r="Y34" s="124"/>
    </row>
    <row r="35" spans="1:25" ht="15.75" customHeight="1">
      <c r="A35" s="329"/>
      <c r="B35" s="10"/>
      <c r="C35" s="62" t="s">
        <v>72</v>
      </c>
      <c r="D35" s="63"/>
      <c r="E35" s="96"/>
      <c r="F35" s="201">
        <f t="shared" si="9"/>
        <v>409</v>
      </c>
      <c r="G35" s="263">
        <f t="shared" si="8"/>
        <v>392</v>
      </c>
      <c r="H35" s="201">
        <v>0</v>
      </c>
      <c r="I35" s="264">
        <v>0</v>
      </c>
      <c r="J35" s="252">
        <v>517</v>
      </c>
      <c r="K35" s="253">
        <v>465</v>
      </c>
      <c r="L35" s="201">
        <v>945</v>
      </c>
      <c r="M35" s="263">
        <v>947</v>
      </c>
      <c r="N35" s="201"/>
      <c r="O35" s="265"/>
      <c r="P35" s="123"/>
      <c r="Q35" s="201">
        <v>409</v>
      </c>
      <c r="R35" s="263">
        <v>392</v>
      </c>
      <c r="S35" s="201">
        <v>0</v>
      </c>
      <c r="T35" s="265">
        <v>0</v>
      </c>
      <c r="U35" s="124"/>
      <c r="V35" s="123"/>
      <c r="W35" s="123"/>
      <c r="X35" s="124"/>
      <c r="Y35" s="124"/>
    </row>
    <row r="36" spans="1:25" ht="15.75" customHeight="1">
      <c r="A36" s="329"/>
      <c r="B36" s="50" t="s">
        <v>53</v>
      </c>
      <c r="C36" s="51"/>
      <c r="D36" s="51"/>
      <c r="E36" s="15" t="s">
        <v>42</v>
      </c>
      <c r="F36" s="213">
        <f t="shared" si="9"/>
        <v>2</v>
      </c>
      <c r="G36" s="258">
        <f t="shared" si="8"/>
        <v>3</v>
      </c>
      <c r="H36" s="213">
        <v>0</v>
      </c>
      <c r="I36" s="266">
        <v>0</v>
      </c>
      <c r="J36" s="213">
        <v>401</v>
      </c>
      <c r="K36" s="214">
        <v>405</v>
      </c>
      <c r="L36" s="213">
        <v>2728</v>
      </c>
      <c r="M36" s="258">
        <v>3376</v>
      </c>
      <c r="N36" s="213"/>
      <c r="O36" s="267"/>
      <c r="P36" s="123"/>
      <c r="Q36" s="213"/>
      <c r="R36" s="258"/>
      <c r="S36" s="213">
        <v>2</v>
      </c>
      <c r="T36" s="267">
        <v>3</v>
      </c>
      <c r="U36" s="123"/>
      <c r="V36" s="123"/>
      <c r="W36" s="123"/>
      <c r="X36" s="124"/>
      <c r="Y36" s="124"/>
    </row>
    <row r="37" spans="1:25" ht="15.75" customHeight="1">
      <c r="A37" s="329"/>
      <c r="B37" s="8"/>
      <c r="C37" s="30" t="s">
        <v>73</v>
      </c>
      <c r="D37" s="43"/>
      <c r="E37" s="90"/>
      <c r="F37" s="199">
        <f t="shared" si="9"/>
        <v>1</v>
      </c>
      <c r="G37" s="254">
        <f t="shared" si="8"/>
        <v>1</v>
      </c>
      <c r="H37" s="199">
        <v>0</v>
      </c>
      <c r="I37" s="237">
        <v>0</v>
      </c>
      <c r="J37" s="199">
        <v>228</v>
      </c>
      <c r="K37" s="200">
        <v>218</v>
      </c>
      <c r="L37" s="199">
        <v>2143</v>
      </c>
      <c r="M37" s="254">
        <v>2111</v>
      </c>
      <c r="N37" s="199"/>
      <c r="O37" s="206"/>
      <c r="P37" s="123"/>
      <c r="Q37" s="199"/>
      <c r="R37" s="254"/>
      <c r="S37" s="199">
        <v>1</v>
      </c>
      <c r="T37" s="206">
        <v>1</v>
      </c>
      <c r="U37" s="123"/>
      <c r="V37" s="123"/>
      <c r="W37" s="123"/>
      <c r="X37" s="124"/>
      <c r="Y37" s="124"/>
    </row>
    <row r="38" spans="1:25" ht="15.75" customHeight="1">
      <c r="A38" s="329"/>
      <c r="B38" s="10"/>
      <c r="C38" s="30" t="s">
        <v>74</v>
      </c>
      <c r="D38" s="43"/>
      <c r="E38" s="90"/>
      <c r="F38" s="205">
        <f t="shared" si="9"/>
        <v>1</v>
      </c>
      <c r="G38" s="206">
        <f t="shared" si="8"/>
        <v>2</v>
      </c>
      <c r="H38" s="199">
        <v>0</v>
      </c>
      <c r="I38" s="237">
        <v>0</v>
      </c>
      <c r="J38" s="199">
        <v>173</v>
      </c>
      <c r="K38" s="253">
        <v>187</v>
      </c>
      <c r="L38" s="199">
        <v>584</v>
      </c>
      <c r="M38" s="254">
        <v>1265</v>
      </c>
      <c r="N38" s="199"/>
      <c r="O38" s="206"/>
      <c r="P38" s="123"/>
      <c r="Q38" s="205"/>
      <c r="R38" s="206"/>
      <c r="S38" s="199">
        <v>1</v>
      </c>
      <c r="T38" s="206">
        <v>2</v>
      </c>
      <c r="U38" s="123"/>
      <c r="V38" s="123"/>
      <c r="W38" s="123"/>
      <c r="X38" s="124"/>
      <c r="Y38" s="124"/>
    </row>
    <row r="39" spans="1:25" ht="15.75" customHeight="1">
      <c r="A39" s="330"/>
      <c r="B39" s="11" t="s">
        <v>75</v>
      </c>
      <c r="C39" s="12"/>
      <c r="D39" s="12"/>
      <c r="E39" s="94" t="s">
        <v>165</v>
      </c>
      <c r="F39" s="69">
        <f aca="true" t="shared" si="10" ref="F39:O39">F32-F36</f>
        <v>542</v>
      </c>
      <c r="G39" s="115">
        <f t="shared" si="10"/>
        <v>552</v>
      </c>
      <c r="H39" s="69">
        <f t="shared" si="10"/>
        <v>0</v>
      </c>
      <c r="I39" s="115">
        <f t="shared" si="10"/>
        <v>0</v>
      </c>
      <c r="J39" s="69">
        <f t="shared" si="10"/>
        <v>574</v>
      </c>
      <c r="K39" s="115">
        <f t="shared" si="10"/>
        <v>504</v>
      </c>
      <c r="L39" s="69">
        <f t="shared" si="10"/>
        <v>861</v>
      </c>
      <c r="M39" s="115">
        <f t="shared" si="10"/>
        <v>179</v>
      </c>
      <c r="N39" s="69">
        <f t="shared" si="10"/>
        <v>0</v>
      </c>
      <c r="O39" s="115">
        <f t="shared" si="10"/>
        <v>0</v>
      </c>
      <c r="P39" s="123"/>
      <c r="Q39" s="217">
        <f>Q32-Q36</f>
        <v>409</v>
      </c>
      <c r="R39" s="218">
        <f>R32-R36</f>
        <v>392</v>
      </c>
      <c r="S39" s="217">
        <f>S32-S36</f>
        <v>133</v>
      </c>
      <c r="T39" s="218">
        <f>T32-T36</f>
        <v>160</v>
      </c>
      <c r="U39" s="123"/>
      <c r="V39" s="123"/>
      <c r="W39" s="123"/>
      <c r="X39" s="124"/>
      <c r="Y39" s="124"/>
    </row>
    <row r="40" spans="1:25" ht="15.75" customHeight="1">
      <c r="A40" s="328" t="s">
        <v>86</v>
      </c>
      <c r="B40" s="50" t="s">
        <v>76</v>
      </c>
      <c r="C40" s="51"/>
      <c r="D40" s="51"/>
      <c r="E40" s="15" t="s">
        <v>44</v>
      </c>
      <c r="F40" s="244">
        <f aca="true" t="shared" si="11" ref="F40:G43">Q40+S40</f>
        <v>100</v>
      </c>
      <c r="G40" s="267">
        <f t="shared" si="11"/>
        <v>252</v>
      </c>
      <c r="H40" s="213">
        <v>0</v>
      </c>
      <c r="I40" s="266">
        <v>0</v>
      </c>
      <c r="J40" s="213">
        <v>330</v>
      </c>
      <c r="K40" s="214">
        <v>321</v>
      </c>
      <c r="L40" s="213">
        <v>3712</v>
      </c>
      <c r="M40" s="258">
        <v>2405</v>
      </c>
      <c r="N40" s="213"/>
      <c r="O40" s="267"/>
      <c r="P40" s="123"/>
      <c r="Q40" s="244">
        <v>100</v>
      </c>
      <c r="R40" s="267">
        <v>252</v>
      </c>
      <c r="S40" s="213">
        <v>0</v>
      </c>
      <c r="T40" s="267">
        <v>0</v>
      </c>
      <c r="U40" s="124"/>
      <c r="V40" s="124"/>
      <c r="W40" s="124"/>
      <c r="X40" s="123"/>
      <c r="Y40" s="123"/>
    </row>
    <row r="41" spans="1:25" ht="15.75" customHeight="1">
      <c r="A41" s="331"/>
      <c r="B41" s="10"/>
      <c r="C41" s="30" t="s">
        <v>77</v>
      </c>
      <c r="D41" s="43"/>
      <c r="E41" s="90"/>
      <c r="F41" s="250">
        <f t="shared" si="11"/>
        <v>100</v>
      </c>
      <c r="G41" s="251">
        <f t="shared" si="11"/>
        <v>252</v>
      </c>
      <c r="H41" s="252">
        <v>0</v>
      </c>
      <c r="I41" s="253">
        <v>0</v>
      </c>
      <c r="J41" s="199">
        <v>330</v>
      </c>
      <c r="K41" s="200">
        <v>321</v>
      </c>
      <c r="L41" s="199">
        <v>736</v>
      </c>
      <c r="M41" s="254">
        <v>403</v>
      </c>
      <c r="N41" s="199"/>
      <c r="O41" s="206"/>
      <c r="P41" s="124"/>
      <c r="Q41" s="250">
        <v>100</v>
      </c>
      <c r="R41" s="251">
        <v>252</v>
      </c>
      <c r="S41" s="252">
        <v>0</v>
      </c>
      <c r="T41" s="210">
        <v>0</v>
      </c>
      <c r="U41" s="124"/>
      <c r="V41" s="124"/>
      <c r="W41" s="124"/>
      <c r="X41" s="123"/>
      <c r="Y41" s="123"/>
    </row>
    <row r="42" spans="1:25" ht="15.75" customHeight="1">
      <c r="A42" s="331"/>
      <c r="B42" s="50" t="s">
        <v>64</v>
      </c>
      <c r="C42" s="51"/>
      <c r="D42" s="51"/>
      <c r="E42" s="15" t="s">
        <v>45</v>
      </c>
      <c r="F42" s="244">
        <f t="shared" si="11"/>
        <v>535</v>
      </c>
      <c r="G42" s="267">
        <f t="shared" si="11"/>
        <v>680</v>
      </c>
      <c r="H42" s="213">
        <v>2</v>
      </c>
      <c r="I42" s="266">
        <v>2</v>
      </c>
      <c r="J42" s="213">
        <v>869</v>
      </c>
      <c r="K42" s="214">
        <v>786</v>
      </c>
      <c r="L42" s="213">
        <v>4691</v>
      </c>
      <c r="M42" s="258">
        <v>3151</v>
      </c>
      <c r="N42" s="213"/>
      <c r="O42" s="267"/>
      <c r="P42" s="123"/>
      <c r="Q42" s="244">
        <v>509</v>
      </c>
      <c r="R42" s="267">
        <v>644</v>
      </c>
      <c r="S42" s="213">
        <v>26</v>
      </c>
      <c r="T42" s="267">
        <v>36</v>
      </c>
      <c r="U42" s="124"/>
      <c r="V42" s="123"/>
      <c r="W42" s="123"/>
      <c r="X42" s="123"/>
      <c r="Y42" s="123"/>
    </row>
    <row r="43" spans="1:25" ht="15.75" customHeight="1">
      <c r="A43" s="331"/>
      <c r="B43" s="10"/>
      <c r="C43" s="30" t="s">
        <v>78</v>
      </c>
      <c r="D43" s="43"/>
      <c r="E43" s="90"/>
      <c r="F43" s="205">
        <f t="shared" si="11"/>
        <v>493</v>
      </c>
      <c r="G43" s="206">
        <f t="shared" si="11"/>
        <v>633</v>
      </c>
      <c r="H43" s="199">
        <v>0</v>
      </c>
      <c r="I43" s="237">
        <v>0</v>
      </c>
      <c r="J43" s="252">
        <v>854</v>
      </c>
      <c r="K43" s="253">
        <v>786</v>
      </c>
      <c r="L43" s="199">
        <v>1218</v>
      </c>
      <c r="M43" s="254">
        <v>1187</v>
      </c>
      <c r="N43" s="199"/>
      <c r="O43" s="206"/>
      <c r="P43" s="123"/>
      <c r="Q43" s="205">
        <v>471</v>
      </c>
      <c r="R43" s="206">
        <v>600</v>
      </c>
      <c r="S43" s="199">
        <v>22</v>
      </c>
      <c r="T43" s="206">
        <v>33</v>
      </c>
      <c r="U43" s="124"/>
      <c r="V43" s="123"/>
      <c r="W43" s="123"/>
      <c r="X43" s="124"/>
      <c r="Y43" s="124"/>
    </row>
    <row r="44" spans="1:25" ht="15.75" customHeight="1">
      <c r="A44" s="332"/>
      <c r="B44" s="47" t="s">
        <v>75</v>
      </c>
      <c r="C44" s="31"/>
      <c r="D44" s="31"/>
      <c r="E44" s="94" t="s">
        <v>166</v>
      </c>
      <c r="F44" s="111">
        <f aca="true" t="shared" si="12" ref="F44:O44">F40-F42</f>
        <v>-435</v>
      </c>
      <c r="G44" s="112">
        <f t="shared" si="12"/>
        <v>-428</v>
      </c>
      <c r="H44" s="111">
        <f t="shared" si="12"/>
        <v>-2</v>
      </c>
      <c r="I44" s="112">
        <f t="shared" si="12"/>
        <v>-2</v>
      </c>
      <c r="J44" s="111">
        <f t="shared" si="12"/>
        <v>-539</v>
      </c>
      <c r="K44" s="112">
        <f t="shared" si="12"/>
        <v>-465</v>
      </c>
      <c r="L44" s="111">
        <f t="shared" si="12"/>
        <v>-979</v>
      </c>
      <c r="M44" s="112">
        <f t="shared" si="12"/>
        <v>-746</v>
      </c>
      <c r="N44" s="111">
        <f t="shared" si="12"/>
        <v>0</v>
      </c>
      <c r="O44" s="112">
        <f t="shared" si="12"/>
        <v>0</v>
      </c>
      <c r="P44" s="124"/>
      <c r="Q44" s="269">
        <f>Q40-Q42</f>
        <v>-409</v>
      </c>
      <c r="R44" s="270">
        <f>R40-R42</f>
        <v>-392</v>
      </c>
      <c r="S44" s="269">
        <f>S40-S42</f>
        <v>-26</v>
      </c>
      <c r="T44" s="270">
        <f>T40-T42</f>
        <v>-36</v>
      </c>
      <c r="U44" s="124"/>
      <c r="V44" s="123"/>
      <c r="W44" s="123"/>
      <c r="X44" s="123"/>
      <c r="Y44" s="123"/>
    </row>
    <row r="45" spans="1:25" ht="15.75" customHeight="1">
      <c r="A45" s="335" t="s">
        <v>87</v>
      </c>
      <c r="B45" s="25" t="s">
        <v>79</v>
      </c>
      <c r="C45" s="20"/>
      <c r="D45" s="20"/>
      <c r="E45" s="93" t="s">
        <v>167</v>
      </c>
      <c r="F45" s="125">
        <f aca="true" t="shared" si="13" ref="F45:O45">F39+F44</f>
        <v>107</v>
      </c>
      <c r="G45" s="126">
        <f t="shared" si="13"/>
        <v>124</v>
      </c>
      <c r="H45" s="125">
        <f t="shared" si="13"/>
        <v>-2</v>
      </c>
      <c r="I45" s="126">
        <f t="shared" si="13"/>
        <v>-2</v>
      </c>
      <c r="J45" s="125">
        <f t="shared" si="13"/>
        <v>35</v>
      </c>
      <c r="K45" s="126">
        <f t="shared" si="13"/>
        <v>39</v>
      </c>
      <c r="L45" s="125">
        <f t="shared" si="13"/>
        <v>-118</v>
      </c>
      <c r="M45" s="126">
        <f t="shared" si="13"/>
        <v>-567</v>
      </c>
      <c r="N45" s="125">
        <f t="shared" si="13"/>
        <v>0</v>
      </c>
      <c r="O45" s="126">
        <f t="shared" si="13"/>
        <v>0</v>
      </c>
      <c r="P45" s="123"/>
      <c r="Q45" s="239">
        <f>Q39+Q44</f>
        <v>0</v>
      </c>
      <c r="R45" s="236">
        <f>R39+R44</f>
        <v>0</v>
      </c>
      <c r="S45" s="239">
        <f>S39+S44</f>
        <v>107</v>
      </c>
      <c r="T45" s="236">
        <f>T39+T44</f>
        <v>124</v>
      </c>
      <c r="U45" s="123"/>
      <c r="V45" s="123"/>
      <c r="W45" s="123"/>
      <c r="X45" s="123"/>
      <c r="Y45" s="123"/>
    </row>
    <row r="46" spans="1:25" ht="15.75" customHeight="1">
      <c r="A46" s="336"/>
      <c r="B46" s="44" t="s">
        <v>80</v>
      </c>
      <c r="C46" s="43"/>
      <c r="D46" s="43"/>
      <c r="E46" s="43"/>
      <c r="F46" s="250">
        <f aca="true" t="shared" si="14" ref="F46:G48">Q46+S46</f>
        <v>0</v>
      </c>
      <c r="G46" s="251">
        <f t="shared" si="14"/>
        <v>0</v>
      </c>
      <c r="H46" s="252">
        <v>0</v>
      </c>
      <c r="I46" s="253">
        <v>0</v>
      </c>
      <c r="J46" s="252">
        <v>0</v>
      </c>
      <c r="K46" s="253">
        <v>0</v>
      </c>
      <c r="L46" s="199">
        <v>0</v>
      </c>
      <c r="M46" s="254">
        <v>0</v>
      </c>
      <c r="N46" s="252"/>
      <c r="O46" s="210"/>
      <c r="P46" s="124"/>
      <c r="Q46" s="250"/>
      <c r="R46" s="251"/>
      <c r="S46" s="252">
        <v>0</v>
      </c>
      <c r="T46" s="210">
        <v>0</v>
      </c>
      <c r="U46" s="124"/>
      <c r="V46" s="124"/>
      <c r="W46" s="124"/>
      <c r="X46" s="124"/>
      <c r="Y46" s="124"/>
    </row>
    <row r="47" spans="1:25" ht="15.75" customHeight="1">
      <c r="A47" s="336"/>
      <c r="B47" s="44" t="s">
        <v>81</v>
      </c>
      <c r="C47" s="43"/>
      <c r="D47" s="43"/>
      <c r="E47" s="43"/>
      <c r="F47" s="199">
        <f t="shared" si="14"/>
        <v>505</v>
      </c>
      <c r="G47" s="254">
        <f t="shared" si="14"/>
        <v>397</v>
      </c>
      <c r="H47" s="199">
        <v>108</v>
      </c>
      <c r="I47" s="237">
        <v>109</v>
      </c>
      <c r="J47" s="199">
        <v>438</v>
      </c>
      <c r="K47" s="200">
        <v>410</v>
      </c>
      <c r="L47" s="199">
        <v>826</v>
      </c>
      <c r="M47" s="254">
        <v>935</v>
      </c>
      <c r="N47" s="199"/>
      <c r="O47" s="206"/>
      <c r="P47" s="123"/>
      <c r="Q47" s="199"/>
      <c r="R47" s="254">
        <v>1</v>
      </c>
      <c r="S47" s="199">
        <v>505</v>
      </c>
      <c r="T47" s="206">
        <v>396</v>
      </c>
      <c r="U47" s="123"/>
      <c r="V47" s="123"/>
      <c r="W47" s="123"/>
      <c r="X47" s="123"/>
      <c r="Y47" s="123"/>
    </row>
    <row r="48" spans="1:25" ht="15.75" customHeight="1">
      <c r="A48" s="337"/>
      <c r="B48" s="47" t="s">
        <v>82</v>
      </c>
      <c r="C48" s="31"/>
      <c r="D48" s="31"/>
      <c r="E48" s="31"/>
      <c r="F48" s="247">
        <f t="shared" si="14"/>
        <v>505</v>
      </c>
      <c r="G48" s="255">
        <f t="shared" si="14"/>
        <v>397</v>
      </c>
      <c r="H48" s="247">
        <v>0</v>
      </c>
      <c r="I48" s="256">
        <v>0</v>
      </c>
      <c r="J48" s="247">
        <v>438</v>
      </c>
      <c r="K48" s="257">
        <v>410</v>
      </c>
      <c r="L48" s="247">
        <v>511</v>
      </c>
      <c r="M48" s="255">
        <v>616</v>
      </c>
      <c r="N48" s="247"/>
      <c r="O48" s="218"/>
      <c r="P48" s="123"/>
      <c r="Q48" s="247"/>
      <c r="R48" s="255">
        <v>1</v>
      </c>
      <c r="S48" s="247">
        <v>505</v>
      </c>
      <c r="T48" s="218">
        <v>396</v>
      </c>
      <c r="U48" s="123"/>
      <c r="V48" s="123"/>
      <c r="W48" s="123"/>
      <c r="X48" s="123"/>
      <c r="Y48" s="123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36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Q30:R30"/>
    <mergeCell ref="S30:T30"/>
    <mergeCell ref="Q6:R6"/>
    <mergeCell ref="Q25:Q26"/>
    <mergeCell ref="R25:R26"/>
    <mergeCell ref="S6:T6"/>
    <mergeCell ref="S25:S26"/>
    <mergeCell ref="T25:T2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22">
      <selection activeCell="H4" sqref="H4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30" t="s">
        <v>0</v>
      </c>
      <c r="B1" s="130"/>
      <c r="C1" s="158" t="s">
        <v>250</v>
      </c>
      <c r="D1" s="159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160"/>
      <c r="B5" s="160" t="s">
        <v>245</v>
      </c>
      <c r="C5" s="160"/>
      <c r="D5" s="160"/>
      <c r="H5" s="37"/>
      <c r="L5" s="37"/>
      <c r="N5" s="37" t="s">
        <v>170</v>
      </c>
    </row>
    <row r="6" spans="1:14" ht="15" customHeight="1">
      <c r="A6" s="161"/>
      <c r="B6" s="162"/>
      <c r="C6" s="162"/>
      <c r="D6" s="162"/>
      <c r="E6" s="358" t="s">
        <v>270</v>
      </c>
      <c r="F6" s="359"/>
      <c r="G6" s="358" t="s">
        <v>271</v>
      </c>
      <c r="H6" s="359"/>
      <c r="I6" s="163"/>
      <c r="J6" s="164"/>
      <c r="K6" s="358"/>
      <c r="L6" s="359"/>
      <c r="M6" s="358"/>
      <c r="N6" s="359"/>
    </row>
    <row r="7" spans="1:14" ht="15" customHeight="1">
      <c r="A7" s="59"/>
      <c r="B7" s="60"/>
      <c r="C7" s="60"/>
      <c r="D7" s="60"/>
      <c r="E7" s="165" t="s">
        <v>244</v>
      </c>
      <c r="F7" s="166" t="s">
        <v>2</v>
      </c>
      <c r="G7" s="165" t="s">
        <v>244</v>
      </c>
      <c r="H7" s="166" t="s">
        <v>2</v>
      </c>
      <c r="I7" s="165" t="s">
        <v>244</v>
      </c>
      <c r="J7" s="166" t="s">
        <v>2</v>
      </c>
      <c r="K7" s="165" t="s">
        <v>244</v>
      </c>
      <c r="L7" s="166" t="s">
        <v>2</v>
      </c>
      <c r="M7" s="165" t="s">
        <v>244</v>
      </c>
      <c r="N7" s="166" t="s">
        <v>2</v>
      </c>
    </row>
    <row r="8" spans="1:14" ht="18" customHeight="1">
      <c r="A8" s="308" t="s">
        <v>171</v>
      </c>
      <c r="B8" s="167" t="s">
        <v>172</v>
      </c>
      <c r="C8" s="168"/>
      <c r="D8" s="168"/>
      <c r="E8" s="222">
        <v>1</v>
      </c>
      <c r="F8" s="223">
        <v>1</v>
      </c>
      <c r="G8" s="222">
        <v>41</v>
      </c>
      <c r="H8" s="224">
        <v>41</v>
      </c>
      <c r="I8" s="169"/>
      <c r="J8" s="170"/>
      <c r="K8" s="169"/>
      <c r="L8" s="171"/>
      <c r="M8" s="169"/>
      <c r="N8" s="171"/>
    </row>
    <row r="9" spans="1:14" ht="18" customHeight="1">
      <c r="A9" s="309"/>
      <c r="B9" s="308" t="s">
        <v>173</v>
      </c>
      <c r="C9" s="139" t="s">
        <v>174</v>
      </c>
      <c r="D9" s="140"/>
      <c r="E9" s="225">
        <v>5745</v>
      </c>
      <c r="F9" s="226">
        <v>5745</v>
      </c>
      <c r="G9" s="225">
        <v>4000</v>
      </c>
      <c r="H9" s="227">
        <v>4000</v>
      </c>
      <c r="I9" s="172"/>
      <c r="J9" s="173"/>
      <c r="K9" s="172"/>
      <c r="L9" s="174"/>
      <c r="M9" s="172"/>
      <c r="N9" s="174"/>
    </row>
    <row r="10" spans="1:14" ht="18" customHeight="1">
      <c r="A10" s="309"/>
      <c r="B10" s="309"/>
      <c r="C10" s="44" t="s">
        <v>175</v>
      </c>
      <c r="D10" s="43"/>
      <c r="E10" s="228">
        <v>5745</v>
      </c>
      <c r="F10" s="229">
        <v>5745</v>
      </c>
      <c r="G10" s="228">
        <v>2520</v>
      </c>
      <c r="H10" s="230">
        <v>2520</v>
      </c>
      <c r="I10" s="175"/>
      <c r="J10" s="176"/>
      <c r="K10" s="175"/>
      <c r="L10" s="177"/>
      <c r="M10" s="175"/>
      <c r="N10" s="177"/>
    </row>
    <row r="11" spans="1:14" ht="18" customHeight="1">
      <c r="A11" s="309"/>
      <c r="B11" s="309"/>
      <c r="C11" s="44" t="s">
        <v>176</v>
      </c>
      <c r="D11" s="43"/>
      <c r="E11" s="228"/>
      <c r="F11" s="229"/>
      <c r="G11" s="228">
        <v>1080</v>
      </c>
      <c r="H11" s="230">
        <v>1080</v>
      </c>
      <c r="I11" s="175"/>
      <c r="J11" s="176"/>
      <c r="K11" s="175"/>
      <c r="L11" s="177"/>
      <c r="M11" s="175"/>
      <c r="N11" s="177"/>
    </row>
    <row r="12" spans="1:14" ht="18" customHeight="1">
      <c r="A12" s="309"/>
      <c r="B12" s="309"/>
      <c r="C12" s="44" t="s">
        <v>177</v>
      </c>
      <c r="D12" s="43"/>
      <c r="E12" s="228"/>
      <c r="F12" s="229"/>
      <c r="G12" s="228">
        <v>400</v>
      </c>
      <c r="H12" s="230">
        <v>400</v>
      </c>
      <c r="I12" s="175"/>
      <c r="J12" s="176"/>
      <c r="K12" s="175"/>
      <c r="L12" s="177"/>
      <c r="M12" s="175"/>
      <c r="N12" s="177"/>
    </row>
    <row r="13" spans="1:14" ht="18" customHeight="1">
      <c r="A13" s="309"/>
      <c r="B13" s="309"/>
      <c r="C13" s="44" t="s">
        <v>178</v>
      </c>
      <c r="D13" s="43"/>
      <c r="E13" s="228"/>
      <c r="F13" s="229"/>
      <c r="G13" s="228">
        <v>0</v>
      </c>
      <c r="H13" s="230">
        <v>0</v>
      </c>
      <c r="I13" s="175"/>
      <c r="J13" s="176"/>
      <c r="K13" s="175"/>
      <c r="L13" s="177"/>
      <c r="M13" s="175"/>
      <c r="N13" s="177"/>
    </row>
    <row r="14" spans="1:14" ht="18" customHeight="1">
      <c r="A14" s="310"/>
      <c r="B14" s="310"/>
      <c r="C14" s="47" t="s">
        <v>179</v>
      </c>
      <c r="D14" s="31"/>
      <c r="E14" s="231"/>
      <c r="F14" s="232"/>
      <c r="G14" s="231">
        <v>0</v>
      </c>
      <c r="H14" s="233">
        <v>0</v>
      </c>
      <c r="I14" s="178"/>
      <c r="J14" s="179"/>
      <c r="K14" s="178"/>
      <c r="L14" s="180"/>
      <c r="M14" s="178"/>
      <c r="N14" s="180"/>
    </row>
    <row r="15" spans="1:14" ht="18" customHeight="1">
      <c r="A15" s="355" t="s">
        <v>180</v>
      </c>
      <c r="B15" s="308" t="s">
        <v>181</v>
      </c>
      <c r="C15" s="139" t="s">
        <v>182</v>
      </c>
      <c r="D15" s="140"/>
      <c r="E15" s="234">
        <v>366</v>
      </c>
      <c r="F15" s="235">
        <v>373</v>
      </c>
      <c r="G15" s="234">
        <v>16657</v>
      </c>
      <c r="H15" s="236">
        <v>3477</v>
      </c>
      <c r="I15" s="181"/>
      <c r="J15" s="182"/>
      <c r="K15" s="181"/>
      <c r="L15" s="126"/>
      <c r="M15" s="181"/>
      <c r="N15" s="126"/>
    </row>
    <row r="16" spans="1:14" ht="18" customHeight="1">
      <c r="A16" s="309"/>
      <c r="B16" s="309"/>
      <c r="C16" s="44" t="s">
        <v>183</v>
      </c>
      <c r="D16" s="43"/>
      <c r="E16" s="199">
        <v>20454</v>
      </c>
      <c r="F16" s="237">
        <v>20345</v>
      </c>
      <c r="G16" s="199">
        <v>1699</v>
      </c>
      <c r="H16" s="206">
        <v>122</v>
      </c>
      <c r="I16" s="67"/>
      <c r="J16" s="108"/>
      <c r="K16" s="67"/>
      <c r="L16" s="110"/>
      <c r="M16" s="67"/>
      <c r="N16" s="110"/>
    </row>
    <row r="17" spans="1:14" ht="18" customHeight="1">
      <c r="A17" s="309"/>
      <c r="B17" s="309"/>
      <c r="C17" s="44" t="s">
        <v>184</v>
      </c>
      <c r="D17" s="43"/>
      <c r="E17" s="199"/>
      <c r="F17" s="237"/>
      <c r="G17" s="199">
        <v>933</v>
      </c>
      <c r="H17" s="206">
        <v>439</v>
      </c>
      <c r="I17" s="67"/>
      <c r="J17" s="108"/>
      <c r="K17" s="67"/>
      <c r="L17" s="110"/>
      <c r="M17" s="67"/>
      <c r="N17" s="110"/>
    </row>
    <row r="18" spans="1:14" ht="18" customHeight="1">
      <c r="A18" s="309"/>
      <c r="B18" s="310"/>
      <c r="C18" s="47" t="s">
        <v>185</v>
      </c>
      <c r="D18" s="31"/>
      <c r="E18" s="217">
        <v>20820</v>
      </c>
      <c r="F18" s="238">
        <v>20718</v>
      </c>
      <c r="G18" s="217">
        <v>19289</v>
      </c>
      <c r="H18" s="238">
        <v>4038</v>
      </c>
      <c r="I18" s="69"/>
      <c r="J18" s="183"/>
      <c r="K18" s="69"/>
      <c r="L18" s="183"/>
      <c r="M18" s="69"/>
      <c r="N18" s="183"/>
    </row>
    <row r="19" spans="1:14" ht="18" customHeight="1">
      <c r="A19" s="309"/>
      <c r="B19" s="308" t="s">
        <v>186</v>
      </c>
      <c r="C19" s="139" t="s">
        <v>187</v>
      </c>
      <c r="D19" s="140"/>
      <c r="E19" s="239">
        <v>1304</v>
      </c>
      <c r="F19" s="236">
        <v>1285</v>
      </c>
      <c r="G19" s="239">
        <v>15313</v>
      </c>
      <c r="H19" s="236">
        <v>89</v>
      </c>
      <c r="I19" s="125"/>
      <c r="J19" s="126"/>
      <c r="K19" s="125"/>
      <c r="L19" s="126"/>
      <c r="M19" s="125"/>
      <c r="N19" s="126"/>
    </row>
    <row r="20" spans="1:14" ht="18" customHeight="1">
      <c r="A20" s="309"/>
      <c r="B20" s="309"/>
      <c r="C20" s="44" t="s">
        <v>188</v>
      </c>
      <c r="D20" s="43"/>
      <c r="E20" s="205">
        <v>8408</v>
      </c>
      <c r="F20" s="206">
        <v>8875</v>
      </c>
      <c r="G20" s="205">
        <v>3</v>
      </c>
      <c r="H20" s="206">
        <v>4</v>
      </c>
      <c r="I20" s="66"/>
      <c r="J20" s="110"/>
      <c r="K20" s="66"/>
      <c r="L20" s="110"/>
      <c r="M20" s="66"/>
      <c r="N20" s="110"/>
    </row>
    <row r="21" spans="1:14" s="188" customFormat="1" ht="18" customHeight="1">
      <c r="A21" s="309"/>
      <c r="B21" s="309"/>
      <c r="C21" s="184" t="s">
        <v>189</v>
      </c>
      <c r="D21" s="185"/>
      <c r="E21" s="240">
        <v>5362</v>
      </c>
      <c r="F21" s="241">
        <v>4926</v>
      </c>
      <c r="G21" s="240">
        <v>0</v>
      </c>
      <c r="H21" s="241">
        <v>0</v>
      </c>
      <c r="I21" s="186"/>
      <c r="J21" s="187"/>
      <c r="K21" s="186"/>
      <c r="L21" s="187"/>
      <c r="M21" s="186"/>
      <c r="N21" s="187"/>
    </row>
    <row r="22" spans="1:14" ht="18" customHeight="1">
      <c r="A22" s="309"/>
      <c r="B22" s="310"/>
      <c r="C22" s="11" t="s">
        <v>190</v>
      </c>
      <c r="D22" s="12"/>
      <c r="E22" s="217">
        <v>15075</v>
      </c>
      <c r="F22" s="218">
        <v>15086</v>
      </c>
      <c r="G22" s="217">
        <v>15315</v>
      </c>
      <c r="H22" s="218">
        <v>93</v>
      </c>
      <c r="I22" s="69"/>
      <c r="J22" s="115"/>
      <c r="K22" s="69"/>
      <c r="L22" s="115"/>
      <c r="M22" s="69"/>
      <c r="N22" s="115"/>
    </row>
    <row r="23" spans="1:14" ht="18" customHeight="1">
      <c r="A23" s="309"/>
      <c r="B23" s="308" t="s">
        <v>191</v>
      </c>
      <c r="C23" s="139" t="s">
        <v>192</v>
      </c>
      <c r="D23" s="140"/>
      <c r="E23" s="239">
        <v>5745</v>
      </c>
      <c r="F23" s="236">
        <v>5745</v>
      </c>
      <c r="G23" s="239">
        <v>4000</v>
      </c>
      <c r="H23" s="236">
        <v>4000</v>
      </c>
      <c r="I23" s="125"/>
      <c r="J23" s="126"/>
      <c r="K23" s="125"/>
      <c r="L23" s="126"/>
      <c r="M23" s="125"/>
      <c r="N23" s="126"/>
    </row>
    <row r="24" spans="1:14" ht="18" customHeight="1">
      <c r="A24" s="309"/>
      <c r="B24" s="309"/>
      <c r="C24" s="44" t="s">
        <v>193</v>
      </c>
      <c r="D24" s="43"/>
      <c r="E24" s="205"/>
      <c r="F24" s="206">
        <v>-113</v>
      </c>
      <c r="G24" s="205">
        <v>-26</v>
      </c>
      <c r="H24" s="206">
        <v>-55</v>
      </c>
      <c r="I24" s="66"/>
      <c r="J24" s="110"/>
      <c r="K24" s="66"/>
      <c r="L24" s="110"/>
      <c r="M24" s="66"/>
      <c r="N24" s="110"/>
    </row>
    <row r="25" spans="1:14" ht="18" customHeight="1">
      <c r="A25" s="309"/>
      <c r="B25" s="309"/>
      <c r="C25" s="44" t="s">
        <v>194</v>
      </c>
      <c r="D25" s="43"/>
      <c r="E25" s="205"/>
      <c r="F25" s="206"/>
      <c r="G25" s="205">
        <v>0</v>
      </c>
      <c r="H25" s="206">
        <v>0</v>
      </c>
      <c r="I25" s="66"/>
      <c r="J25" s="110"/>
      <c r="K25" s="66"/>
      <c r="L25" s="110"/>
      <c r="M25" s="66"/>
      <c r="N25" s="110"/>
    </row>
    <row r="26" spans="1:14" ht="18" customHeight="1">
      <c r="A26" s="309"/>
      <c r="B26" s="310"/>
      <c r="C26" s="45" t="s">
        <v>195</v>
      </c>
      <c r="D26" s="46"/>
      <c r="E26" s="242"/>
      <c r="F26" s="218"/>
      <c r="G26" s="242">
        <v>3974</v>
      </c>
      <c r="H26" s="218">
        <v>3945</v>
      </c>
      <c r="I26" s="127"/>
      <c r="J26" s="115"/>
      <c r="K26" s="68"/>
      <c r="L26" s="115"/>
      <c r="M26" s="68"/>
      <c r="N26" s="115"/>
    </row>
    <row r="27" spans="1:14" ht="18" customHeight="1">
      <c r="A27" s="310"/>
      <c r="B27" s="47" t="s">
        <v>196</v>
      </c>
      <c r="C27" s="31"/>
      <c r="D27" s="31"/>
      <c r="E27" s="243">
        <v>20820</v>
      </c>
      <c r="F27" s="218">
        <v>20718</v>
      </c>
      <c r="G27" s="217">
        <v>19289</v>
      </c>
      <c r="H27" s="218">
        <v>4038</v>
      </c>
      <c r="I27" s="189"/>
      <c r="J27" s="115"/>
      <c r="K27" s="69"/>
      <c r="L27" s="115"/>
      <c r="M27" s="69"/>
      <c r="N27" s="115"/>
    </row>
    <row r="28" spans="1:14" ht="18" customHeight="1">
      <c r="A28" s="308" t="s">
        <v>197</v>
      </c>
      <c r="B28" s="308" t="s">
        <v>198</v>
      </c>
      <c r="C28" s="139" t="s">
        <v>199</v>
      </c>
      <c r="D28" s="190" t="s">
        <v>41</v>
      </c>
      <c r="E28" s="239">
        <v>1223</v>
      </c>
      <c r="F28" s="236">
        <v>1234</v>
      </c>
      <c r="G28" s="239">
        <v>310</v>
      </c>
      <c r="H28" s="236">
        <v>0</v>
      </c>
      <c r="I28" s="125"/>
      <c r="J28" s="126"/>
      <c r="K28" s="125"/>
      <c r="L28" s="126"/>
      <c r="M28" s="125"/>
      <c r="N28" s="126"/>
    </row>
    <row r="29" spans="1:14" ht="18" customHeight="1">
      <c r="A29" s="309"/>
      <c r="B29" s="309"/>
      <c r="C29" s="44" t="s">
        <v>200</v>
      </c>
      <c r="D29" s="191" t="s">
        <v>42</v>
      </c>
      <c r="E29" s="205">
        <v>763</v>
      </c>
      <c r="F29" s="206">
        <v>749</v>
      </c>
      <c r="G29" s="205">
        <v>383</v>
      </c>
      <c r="H29" s="206">
        <v>38</v>
      </c>
      <c r="I29" s="66"/>
      <c r="J29" s="110"/>
      <c r="K29" s="66"/>
      <c r="L29" s="110"/>
      <c r="M29" s="66"/>
      <c r="N29" s="110"/>
    </row>
    <row r="30" spans="1:14" ht="18" customHeight="1">
      <c r="A30" s="309"/>
      <c r="B30" s="309"/>
      <c r="C30" s="44" t="s">
        <v>201</v>
      </c>
      <c r="D30" s="191" t="s">
        <v>202</v>
      </c>
      <c r="E30" s="205"/>
      <c r="F30" s="206"/>
      <c r="G30" s="199">
        <v>0</v>
      </c>
      <c r="H30" s="206">
        <v>0</v>
      </c>
      <c r="I30" s="66"/>
      <c r="J30" s="110"/>
      <c r="K30" s="66"/>
      <c r="L30" s="110"/>
      <c r="M30" s="66"/>
      <c r="N30" s="110"/>
    </row>
    <row r="31" spans="1:15" ht="18" customHeight="1">
      <c r="A31" s="309"/>
      <c r="B31" s="309"/>
      <c r="C31" s="11" t="s">
        <v>203</v>
      </c>
      <c r="D31" s="192" t="s">
        <v>204</v>
      </c>
      <c r="E31" s="69">
        <f aca="true" t="shared" si="0" ref="E31:N31">E28-E29-E30</f>
        <v>460</v>
      </c>
      <c r="F31" s="183">
        <f t="shared" si="0"/>
        <v>485</v>
      </c>
      <c r="G31" s="69">
        <f t="shared" si="0"/>
        <v>-73</v>
      </c>
      <c r="H31" s="183">
        <f t="shared" si="0"/>
        <v>-38</v>
      </c>
      <c r="I31" s="69">
        <f t="shared" si="0"/>
        <v>0</v>
      </c>
      <c r="J31" s="193">
        <f t="shared" si="0"/>
        <v>0</v>
      </c>
      <c r="K31" s="69">
        <f t="shared" si="0"/>
        <v>0</v>
      </c>
      <c r="L31" s="193">
        <f t="shared" si="0"/>
        <v>0</v>
      </c>
      <c r="M31" s="69">
        <f t="shared" si="0"/>
        <v>0</v>
      </c>
      <c r="N31" s="183">
        <f t="shared" si="0"/>
        <v>0</v>
      </c>
      <c r="O31" s="7"/>
    </row>
    <row r="32" spans="1:14" ht="18" customHeight="1">
      <c r="A32" s="309"/>
      <c r="B32" s="309"/>
      <c r="C32" s="139" t="s">
        <v>205</v>
      </c>
      <c r="D32" s="190" t="s">
        <v>206</v>
      </c>
      <c r="E32" s="239">
        <v>92</v>
      </c>
      <c r="F32" s="236">
        <v>94</v>
      </c>
      <c r="G32" s="239">
        <v>2</v>
      </c>
      <c r="H32" s="236">
        <v>1</v>
      </c>
      <c r="I32" s="125"/>
      <c r="J32" s="126"/>
      <c r="K32" s="125"/>
      <c r="L32" s="126"/>
      <c r="M32" s="125"/>
      <c r="N32" s="126"/>
    </row>
    <row r="33" spans="1:14" ht="18" customHeight="1">
      <c r="A33" s="309"/>
      <c r="B33" s="309"/>
      <c r="C33" s="44" t="s">
        <v>207</v>
      </c>
      <c r="D33" s="191" t="s">
        <v>208</v>
      </c>
      <c r="E33" s="205">
        <v>440</v>
      </c>
      <c r="F33" s="206">
        <v>242</v>
      </c>
      <c r="G33" s="205">
        <v>18</v>
      </c>
      <c r="H33" s="206">
        <v>2</v>
      </c>
      <c r="I33" s="66"/>
      <c r="J33" s="110"/>
      <c r="K33" s="66"/>
      <c r="L33" s="110"/>
      <c r="M33" s="66"/>
      <c r="N33" s="110"/>
    </row>
    <row r="34" spans="1:14" ht="18" customHeight="1">
      <c r="A34" s="309"/>
      <c r="B34" s="310"/>
      <c r="C34" s="11" t="s">
        <v>209</v>
      </c>
      <c r="D34" s="192" t="s">
        <v>210</v>
      </c>
      <c r="E34" s="69">
        <f aca="true" t="shared" si="1" ref="E34:N34">E31+E32-E33</f>
        <v>112</v>
      </c>
      <c r="F34" s="115">
        <f t="shared" si="1"/>
        <v>337</v>
      </c>
      <c r="G34" s="69">
        <f t="shared" si="1"/>
        <v>-89</v>
      </c>
      <c r="H34" s="115">
        <f t="shared" si="1"/>
        <v>-39</v>
      </c>
      <c r="I34" s="69">
        <f t="shared" si="1"/>
        <v>0</v>
      </c>
      <c r="J34" s="115">
        <f t="shared" si="1"/>
        <v>0</v>
      </c>
      <c r="K34" s="69">
        <f t="shared" si="1"/>
        <v>0</v>
      </c>
      <c r="L34" s="115">
        <f t="shared" si="1"/>
        <v>0</v>
      </c>
      <c r="M34" s="69">
        <f t="shared" si="1"/>
        <v>0</v>
      </c>
      <c r="N34" s="115">
        <f t="shared" si="1"/>
        <v>0</v>
      </c>
    </row>
    <row r="35" spans="1:14" ht="18" customHeight="1">
      <c r="A35" s="309"/>
      <c r="B35" s="308" t="s">
        <v>211</v>
      </c>
      <c r="C35" s="139" t="s">
        <v>212</v>
      </c>
      <c r="D35" s="190" t="s">
        <v>213</v>
      </c>
      <c r="E35" s="239">
        <v>1</v>
      </c>
      <c r="F35" s="236">
        <v>2</v>
      </c>
      <c r="G35" s="239">
        <v>12901</v>
      </c>
      <c r="H35" s="236">
        <v>0</v>
      </c>
      <c r="I35" s="125"/>
      <c r="J35" s="126"/>
      <c r="K35" s="125"/>
      <c r="L35" s="126"/>
      <c r="M35" s="125"/>
      <c r="N35" s="126"/>
    </row>
    <row r="36" spans="1:14" ht="18" customHeight="1">
      <c r="A36" s="309"/>
      <c r="B36" s="309"/>
      <c r="C36" s="44" t="s">
        <v>214</v>
      </c>
      <c r="D36" s="191" t="s">
        <v>215</v>
      </c>
      <c r="E36" s="205"/>
      <c r="F36" s="206"/>
      <c r="G36" s="205">
        <v>12775</v>
      </c>
      <c r="H36" s="206">
        <v>0</v>
      </c>
      <c r="I36" s="66"/>
      <c r="J36" s="110"/>
      <c r="K36" s="66"/>
      <c r="L36" s="110"/>
      <c r="M36" s="66"/>
      <c r="N36" s="110"/>
    </row>
    <row r="37" spans="1:14" ht="18" customHeight="1">
      <c r="A37" s="309"/>
      <c r="B37" s="309"/>
      <c r="C37" s="44" t="s">
        <v>216</v>
      </c>
      <c r="D37" s="191" t="s">
        <v>217</v>
      </c>
      <c r="E37" s="66">
        <f aca="true" t="shared" si="2" ref="E37:N37">E34+E35-E36</f>
        <v>113</v>
      </c>
      <c r="F37" s="110">
        <f t="shared" si="2"/>
        <v>339</v>
      </c>
      <c r="G37" s="66">
        <f t="shared" si="2"/>
        <v>37</v>
      </c>
      <c r="H37" s="110">
        <f t="shared" si="2"/>
        <v>-39</v>
      </c>
      <c r="I37" s="66">
        <f t="shared" si="2"/>
        <v>0</v>
      </c>
      <c r="J37" s="110">
        <f t="shared" si="2"/>
        <v>0</v>
      </c>
      <c r="K37" s="66">
        <f t="shared" si="2"/>
        <v>0</v>
      </c>
      <c r="L37" s="110">
        <f t="shared" si="2"/>
        <v>0</v>
      </c>
      <c r="M37" s="66">
        <f t="shared" si="2"/>
        <v>0</v>
      </c>
      <c r="N37" s="110">
        <f t="shared" si="2"/>
        <v>0</v>
      </c>
    </row>
    <row r="38" spans="1:14" ht="18" customHeight="1">
      <c r="A38" s="309"/>
      <c r="B38" s="309"/>
      <c r="C38" s="44" t="s">
        <v>218</v>
      </c>
      <c r="D38" s="191" t="s">
        <v>219</v>
      </c>
      <c r="E38" s="205"/>
      <c r="F38" s="206"/>
      <c r="G38" s="205">
        <v>0</v>
      </c>
      <c r="H38" s="206">
        <v>0</v>
      </c>
      <c r="I38" s="66"/>
      <c r="J38" s="110"/>
      <c r="K38" s="66"/>
      <c r="L38" s="110"/>
      <c r="M38" s="66"/>
      <c r="N38" s="110"/>
    </row>
    <row r="39" spans="1:14" ht="18" customHeight="1">
      <c r="A39" s="309"/>
      <c r="B39" s="309"/>
      <c r="C39" s="44" t="s">
        <v>220</v>
      </c>
      <c r="D39" s="191" t="s">
        <v>221</v>
      </c>
      <c r="E39" s="205"/>
      <c r="F39" s="206"/>
      <c r="G39" s="205">
        <v>0</v>
      </c>
      <c r="H39" s="206">
        <v>0</v>
      </c>
      <c r="I39" s="66"/>
      <c r="J39" s="110"/>
      <c r="K39" s="66"/>
      <c r="L39" s="110"/>
      <c r="M39" s="66"/>
      <c r="N39" s="110"/>
    </row>
    <row r="40" spans="1:14" ht="18" customHeight="1">
      <c r="A40" s="309"/>
      <c r="B40" s="309"/>
      <c r="C40" s="44" t="s">
        <v>222</v>
      </c>
      <c r="D40" s="191" t="s">
        <v>223</v>
      </c>
      <c r="E40" s="205"/>
      <c r="F40" s="206"/>
      <c r="G40" s="205">
        <v>8</v>
      </c>
      <c r="H40" s="206">
        <v>3</v>
      </c>
      <c r="I40" s="66"/>
      <c r="J40" s="110"/>
      <c r="K40" s="66"/>
      <c r="L40" s="110"/>
      <c r="M40" s="66"/>
      <c r="N40" s="110"/>
    </row>
    <row r="41" spans="1:14" ht="18" customHeight="1">
      <c r="A41" s="309"/>
      <c r="B41" s="309"/>
      <c r="C41" s="147" t="s">
        <v>224</v>
      </c>
      <c r="D41" s="191" t="s">
        <v>225</v>
      </c>
      <c r="E41" s="66">
        <f aca="true" t="shared" si="3" ref="E41:N41">E34+E35-E36-E40</f>
        <v>113</v>
      </c>
      <c r="F41" s="110">
        <f t="shared" si="3"/>
        <v>339</v>
      </c>
      <c r="G41" s="66">
        <f t="shared" si="3"/>
        <v>29</v>
      </c>
      <c r="H41" s="110">
        <f t="shared" si="3"/>
        <v>-42</v>
      </c>
      <c r="I41" s="66">
        <f t="shared" si="3"/>
        <v>0</v>
      </c>
      <c r="J41" s="110">
        <f t="shared" si="3"/>
        <v>0</v>
      </c>
      <c r="K41" s="66">
        <f t="shared" si="3"/>
        <v>0</v>
      </c>
      <c r="L41" s="110">
        <f t="shared" si="3"/>
        <v>0</v>
      </c>
      <c r="M41" s="66">
        <f t="shared" si="3"/>
        <v>0</v>
      </c>
      <c r="N41" s="110">
        <f t="shared" si="3"/>
        <v>0</v>
      </c>
    </row>
    <row r="42" spans="1:14" ht="18" customHeight="1">
      <c r="A42" s="309"/>
      <c r="B42" s="309"/>
      <c r="C42" s="356" t="s">
        <v>226</v>
      </c>
      <c r="D42" s="357"/>
      <c r="E42" s="67">
        <f aca="true" t="shared" si="4" ref="E42:N42">E37+E38-E39-E40</f>
        <v>113</v>
      </c>
      <c r="F42" s="107">
        <f t="shared" si="4"/>
        <v>339</v>
      </c>
      <c r="G42" s="67">
        <f t="shared" si="4"/>
        <v>29</v>
      </c>
      <c r="H42" s="107">
        <f t="shared" si="4"/>
        <v>-42</v>
      </c>
      <c r="I42" s="67">
        <f t="shared" si="4"/>
        <v>0</v>
      </c>
      <c r="J42" s="107">
        <f t="shared" si="4"/>
        <v>0</v>
      </c>
      <c r="K42" s="67">
        <f t="shared" si="4"/>
        <v>0</v>
      </c>
      <c r="L42" s="107">
        <f t="shared" si="4"/>
        <v>0</v>
      </c>
      <c r="M42" s="67">
        <f t="shared" si="4"/>
        <v>0</v>
      </c>
      <c r="N42" s="110">
        <f t="shared" si="4"/>
        <v>0</v>
      </c>
    </row>
    <row r="43" spans="1:14" ht="18" customHeight="1">
      <c r="A43" s="309"/>
      <c r="B43" s="309"/>
      <c r="C43" s="44" t="s">
        <v>227</v>
      </c>
      <c r="D43" s="191" t="s">
        <v>228</v>
      </c>
      <c r="E43" s="205">
        <v>-113</v>
      </c>
      <c r="F43" s="206">
        <v>-452</v>
      </c>
      <c r="G43" s="205">
        <v>-55</v>
      </c>
      <c r="H43" s="206">
        <v>-13</v>
      </c>
      <c r="I43" s="66"/>
      <c r="J43" s="110"/>
      <c r="K43" s="66"/>
      <c r="L43" s="110"/>
      <c r="M43" s="66"/>
      <c r="N43" s="110"/>
    </row>
    <row r="44" spans="1:14" ht="18" customHeight="1">
      <c r="A44" s="310"/>
      <c r="B44" s="310"/>
      <c r="C44" s="11" t="s">
        <v>229</v>
      </c>
      <c r="D44" s="94" t="s">
        <v>230</v>
      </c>
      <c r="E44" s="69">
        <f aca="true" t="shared" si="5" ref="E44:N44">E41+E43</f>
        <v>0</v>
      </c>
      <c r="F44" s="115">
        <f t="shared" si="5"/>
        <v>-113</v>
      </c>
      <c r="G44" s="69">
        <f t="shared" si="5"/>
        <v>-26</v>
      </c>
      <c r="H44" s="115">
        <f t="shared" si="5"/>
        <v>-55</v>
      </c>
      <c r="I44" s="69">
        <f t="shared" si="5"/>
        <v>0</v>
      </c>
      <c r="J44" s="115">
        <f t="shared" si="5"/>
        <v>0</v>
      </c>
      <c r="K44" s="69">
        <f t="shared" si="5"/>
        <v>0</v>
      </c>
      <c r="L44" s="115">
        <f t="shared" si="5"/>
        <v>0</v>
      </c>
      <c r="M44" s="69">
        <f t="shared" si="5"/>
        <v>0</v>
      </c>
      <c r="N44" s="115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194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testserver</cp:lastModifiedBy>
  <cp:lastPrinted>2016-08-02T05:50:49Z</cp:lastPrinted>
  <dcterms:created xsi:type="dcterms:W3CDTF">1999-07-06T05:17:05Z</dcterms:created>
  <dcterms:modified xsi:type="dcterms:W3CDTF">2016-08-02T05:50:50Z</dcterms:modified>
  <cp:category/>
  <cp:version/>
  <cp:contentType/>
  <cp:contentStatus/>
</cp:coreProperties>
</file>