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tabRatio="663" firstSheet="1" activeTab="2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comments6.xml><?xml version="1.0" encoding="utf-8"?>
<comments xmlns="http://schemas.openxmlformats.org/spreadsheetml/2006/main">
  <authors>
    <author>FJ-USER</author>
  </authors>
  <commentList>
    <comment ref="L34" authorId="0">
      <text>
        <r>
          <rPr>
            <sz val="9"/>
            <rFont val="ＭＳ Ｐゴシック"/>
            <family val="3"/>
          </rPr>
          <t>端数処理-1</t>
        </r>
      </text>
    </comment>
  </commentList>
</comments>
</file>

<file path=xl/sharedStrings.xml><?xml version="1.0" encoding="utf-8"?>
<sst xmlns="http://schemas.openxmlformats.org/spreadsheetml/2006/main" count="442" uniqueCount="269">
  <si>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</si>
  <si>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</si>
  <si>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</si>
  <si>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</si>
  <si>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</si>
  <si>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</si>
  <si>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</si>
  <si>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</si>
  <si>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</si>
  <si>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</si>
  <si>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</si>
  <si>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</si>
  <si>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</si>
  <si>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</si>
  <si>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</si>
  <si>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</si>
  <si>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</si>
  <si>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</si>
  <si>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</si>
  <si>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</si>
  <si>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</si>
  <si>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</si>
  <si>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</si>
  <si>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</si>
  <si>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</si>
  <si>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</si>
  <si>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</si>
  <si>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</si>
  <si>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</si>
  <si>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</si>
  <si>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</si>
  <si>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</si>
  <si>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</si>
  <si>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</si>
  <si>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</si>
  <si>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</si>
  <si>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</si>
  <si>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</si>
  <si>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</si>
  <si>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</si>
  <si>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</si>
  <si>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</si>
  <si>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</si>
  <si>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</si>
  <si>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</si>
  <si>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</si>
  <si>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</si>
  <si>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</si>
  <si>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</si>
  <si>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</si>
  <si>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</si>
  <si>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</si>
  <si>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</si>
  <si>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</si>
  <si>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</si>
  <si>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</si>
  <si>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</si>
  <si>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</si>
  <si>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</si>
  <si>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</si>
  <si>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</si>
  <si>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</si>
  <si>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</si>
  <si>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</si>
  <si>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</si>
  <si>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</si>
  <si>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</si>
  <si>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</si>
  <si>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</si>
  <si>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</si>
  <si>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</si>
  <si>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</si>
  <si>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</si>
  <si>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</si>
  <si>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</si>
  <si>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</si>
  <si>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</si>
  <si>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</si>
  <si>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</si>
  <si>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</si>
  <si>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</si>
  <si>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</si>
  <si>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</si>
  <si>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</si>
  <si>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</si>
  <si>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</si>
  <si>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</si>
  <si>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</si>
  <si>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</si>
  <si>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</si>
  <si>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</si>
  <si>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</si>
  <si>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</si>
  <si>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</si>
  <si>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</si>
  <si>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</si>
  <si>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</si>
  <si>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</si>
  <si>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</si>
  <si>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</si>
  <si>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</si>
  <si>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</si>
  <si>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</si>
  <si>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</si>
  <si>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</si>
  <si>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</si>
  <si>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</si>
  <si>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</si>
  <si>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</si>
  <si>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</si>
  <si>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</si>
  <si>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</si>
  <si>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</si>
  <si>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</si>
  <si>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</si>
  <si>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</si>
  <si>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</si>
  <si>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</si>
  <si>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</si>
  <si>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</si>
  <si>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</si>
  <si>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</si>
  <si>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</si>
  <si>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</si>
  <si>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</si>
  <si>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</si>
  <si>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</si>
  <si>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</si>
  <si>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</si>
  <si>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</si>
  <si>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</si>
  <si>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</si>
  <si>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</si>
  <si>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</si>
  <si>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</si>
  <si>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</si>
  <si>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</si>
  <si>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</si>
  <si>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</si>
  <si>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</si>
  <si>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</si>
  <si>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</si>
  <si>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</si>
  <si>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</si>
  <si>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</si>
  <si>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</si>
  <si>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</si>
  <si>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</si>
  <si>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</si>
  <si>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</si>
  <si>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</si>
  <si>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</si>
  <si>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</si>
  <si>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</si>
  <si>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</si>
  <si>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</si>
  <si>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</si>
  <si>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</si>
  <si>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</si>
  <si>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</si>
  <si>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</si>
  <si>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</si>
  <si>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</si>
  <si>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</si>
  <si>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</si>
  <si>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</si>
  <si>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</si>
  <si>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</si>
  <si>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</si>
  <si>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</si>
  <si>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</si>
  <si>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</si>
  <si>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</si>
  <si>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</si>
  <si>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</si>
  <si>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</si>
  <si>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</si>
  <si>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</si>
  <si>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</si>
  <si>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</si>
  <si>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</si>
  <si>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</si>
  <si>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</si>
  <si>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</si>
  <si>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</si>
  <si>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</si>
  <si>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</si>
  <si>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</si>
  <si>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</si>
  <si>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</si>
  <si>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</si>
  <si>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</si>
  <si>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</si>
  <si>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</si>
  <si>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</si>
  <si>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</si>
  <si>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</si>
  <si>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</si>
  <si>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</si>
  <si>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</si>
  <si>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</si>
  <si>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</si>
  <si>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</si>
  <si>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</si>
  <si>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</si>
  <si>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</si>
  <si>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</si>
  <si>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</si>
  <si>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</si>
  <si>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</si>
  <si>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</si>
  <si>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</si>
  <si>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</si>
  <si>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</si>
  <si>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</si>
  <si>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</si>
  <si>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</si>
  <si>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</si>
  <si>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</si>
  <si>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</si>
  <si>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</si>
  <si>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</si>
  <si>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</si>
  <si>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</si>
  <si>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</si>
  <si>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</si>
  <si>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</si>
  <si>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</si>
  <si>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</si>
  <si>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</si>
  <si>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</si>
  <si>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</si>
  <si>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</si>
  <si>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</si>
  <si>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</si>
  <si>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</si>
  <si>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</si>
  <si>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</si>
  <si>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</si>
  <si>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</si>
  <si>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</si>
  <si>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</si>
  <si>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</si>
  <si>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</si>
  <si>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</si>
  <si>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</si>
  <si>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</si>
  <si>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福島県</t>
  </si>
  <si>
    <t>病院事業</t>
  </si>
  <si>
    <t>福島県</t>
  </si>
  <si>
    <t>港湾整備事業</t>
  </si>
  <si>
    <t>宅地造成事業</t>
  </si>
  <si>
    <t>流域下水道事業</t>
  </si>
  <si>
    <t>特定環境保全公共下水道事業</t>
  </si>
  <si>
    <t>工業用水道事業</t>
  </si>
  <si>
    <t>地域開発事業</t>
  </si>
  <si>
    <t>農業集落排水事業</t>
  </si>
  <si>
    <t>工業用水道事業</t>
  </si>
  <si>
    <t>病院事業</t>
  </si>
  <si>
    <t>地域開発事業</t>
  </si>
  <si>
    <t>流域下水道事業</t>
  </si>
  <si>
    <t>特定環境保全公共下水道事業</t>
  </si>
  <si>
    <t>農業集落排水事業</t>
  </si>
  <si>
    <t>港湾整備事業</t>
  </si>
  <si>
    <t>宅地造成事業</t>
  </si>
  <si>
    <t>福島テレビ（株）</t>
  </si>
  <si>
    <t>福島県道路公社</t>
  </si>
  <si>
    <t>住宅供給公社</t>
  </si>
  <si>
    <t>福島県土地開発公社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</si>
</sst>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#,##0_);[Red]\(#,##0\)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0" fontId="0" fillId="0" borderId="15" xfId="0" applyNumberFormat="1" applyBorder="1" applyAlignment="1">
      <alignment horizontal="center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4" fillId="0" borderId="14" xfId="0" applyNumberFormat="1" applyFont="1" applyBorder="1" applyAlignment="1">
      <alignment horizontal="distributed" vertical="center"/>
    </xf>
    <xf numFmtId="41" fontId="0" fillId="0" borderId="20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0" fontId="0" fillId="0" borderId="21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0" fontId="4" fillId="0" borderId="14" xfId="0" applyNumberFormat="1" applyFon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35" xfId="48" applyNumberFormat="1" applyBorder="1" applyAlignment="1">
      <alignment vertical="center"/>
    </xf>
    <xf numFmtId="41" fontId="0" fillId="0" borderId="36" xfId="0" applyNumberForma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8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left" vertical="center"/>
    </xf>
    <xf numFmtId="0" fontId="4" fillId="0" borderId="14" xfId="0" applyNumberFormat="1" applyFont="1" applyBorder="1" applyAlignment="1">
      <alignment horizontal="distributed" vertical="center"/>
    </xf>
    <xf numFmtId="0" fontId="1" fillId="0" borderId="14" xfId="0" applyNumberFormat="1" applyFont="1" applyBorder="1" applyAlignment="1">
      <alignment horizontal="distributed" vertical="center"/>
    </xf>
    <xf numFmtId="0" fontId="0" fillId="0" borderId="35" xfId="0" applyNumberFormat="1" applyBorder="1" applyAlignment="1">
      <alignment horizontal="center" vertical="center"/>
    </xf>
    <xf numFmtId="217" fontId="0" fillId="0" borderId="40" xfId="48" applyNumberFormat="1" applyBorder="1" applyAlignment="1">
      <alignment vertical="center"/>
    </xf>
    <xf numFmtId="217" fontId="0" fillId="0" borderId="10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20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34" xfId="0" applyNumberFormat="1" applyBorder="1" applyAlignment="1" quotePrefix="1">
      <alignment horizontal="right" vertical="center"/>
    </xf>
    <xf numFmtId="217" fontId="0" fillId="0" borderId="23" xfId="0" applyNumberFormat="1" applyBorder="1" applyAlignment="1" quotePrefix="1">
      <alignment horizontal="right" vertical="center"/>
    </xf>
    <xf numFmtId="217" fontId="0" fillId="0" borderId="16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18" xfId="48" applyNumberFormat="1" applyBorder="1" applyAlignment="1">
      <alignment vertical="center"/>
    </xf>
    <xf numFmtId="217" fontId="0" fillId="0" borderId="36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43" xfId="48" applyNumberFormat="1" applyBorder="1" applyAlignment="1">
      <alignment vertical="center"/>
    </xf>
    <xf numFmtId="217" fontId="0" fillId="0" borderId="21" xfId="48" applyNumberFormat="1" applyFont="1" applyBorder="1" applyAlignment="1" quotePrefix="1">
      <alignment horizontal="right" vertical="center"/>
    </xf>
    <xf numFmtId="217" fontId="0" fillId="0" borderId="13" xfId="48" applyNumberFormat="1" applyFont="1" applyBorder="1" applyAlignment="1" quotePrefix="1">
      <alignment horizontal="right" vertical="center"/>
    </xf>
    <xf numFmtId="217" fontId="0" fillId="0" borderId="44" xfId="48" applyNumberFormat="1" applyFont="1" applyBorder="1" applyAlignment="1" quotePrefix="1">
      <alignment horizontal="right" vertical="center"/>
    </xf>
    <xf numFmtId="217" fontId="0" fillId="0" borderId="35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45" xfId="48" applyNumberFormat="1" applyFont="1" applyBorder="1" applyAlignment="1" quotePrefix="1">
      <alignment horizontal="right" vertical="center"/>
    </xf>
    <xf numFmtId="217" fontId="0" fillId="0" borderId="46" xfId="48" applyNumberFormat="1" applyBorder="1" applyAlignment="1">
      <alignment vertical="center"/>
    </xf>
    <xf numFmtId="217" fontId="0" fillId="0" borderId="47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48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28" xfId="48" applyNumberFormat="1" applyBorder="1" applyAlignment="1">
      <alignment vertical="center"/>
    </xf>
    <xf numFmtId="217" fontId="0" fillId="0" borderId="34" xfId="48" applyNumberFormat="1" applyFont="1" applyBorder="1" applyAlignment="1" quotePrefix="1">
      <alignment horizontal="right" vertical="center"/>
    </xf>
    <xf numFmtId="217" fontId="0" fillId="0" borderId="23" xfId="48" applyNumberFormat="1" applyFont="1" applyBorder="1" applyAlignment="1" quotePrefix="1">
      <alignment horizontal="right" vertical="center"/>
    </xf>
    <xf numFmtId="217" fontId="0" fillId="0" borderId="24" xfId="48" applyNumberFormat="1" applyFont="1" applyBorder="1" applyAlignment="1" quotePrefix="1">
      <alignment horizontal="right" vertical="center"/>
    </xf>
    <xf numFmtId="217" fontId="0" fillId="0" borderId="43" xfId="48" applyNumberFormat="1" applyFont="1" applyBorder="1" applyAlignment="1" quotePrefix="1">
      <alignment horizontal="right" vertical="center"/>
    </xf>
    <xf numFmtId="217" fontId="0" fillId="0" borderId="19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0" fontId="4" fillId="0" borderId="14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1" xfId="0" applyNumberFormat="1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41" fontId="0" fillId="0" borderId="54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5" xfId="0" applyNumberFormat="1" applyBorder="1" applyAlignment="1">
      <alignment horizontal="center" vertical="center" shrinkToFit="1"/>
    </xf>
    <xf numFmtId="41" fontId="0" fillId="0" borderId="55" xfId="0" applyNumberFormat="1" applyBorder="1" applyAlignment="1">
      <alignment horizontal="center" vertical="center"/>
    </xf>
    <xf numFmtId="217" fontId="0" fillId="0" borderId="56" xfId="0" applyNumberFormat="1" applyBorder="1" applyAlignment="1">
      <alignment vertical="center"/>
    </xf>
    <xf numFmtId="217" fontId="0" fillId="0" borderId="56" xfId="48" applyNumberFormat="1" applyFill="1" applyBorder="1" applyAlignment="1">
      <alignment horizontal="right" vertical="center"/>
    </xf>
    <xf numFmtId="217" fontId="0" fillId="0" borderId="57" xfId="0" applyNumberFormat="1" applyBorder="1" applyAlignment="1">
      <alignment vertical="center"/>
    </xf>
    <xf numFmtId="217" fontId="0" fillId="0" borderId="57" xfId="48" applyNumberFormat="1" applyBorder="1" applyAlignment="1">
      <alignment horizontal="right" vertical="center"/>
    </xf>
    <xf numFmtId="217" fontId="0" fillId="0" borderId="58" xfId="0" applyNumberFormat="1" applyBorder="1" applyAlignment="1">
      <alignment vertical="center"/>
    </xf>
    <xf numFmtId="217" fontId="0" fillId="0" borderId="58" xfId="48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60" xfId="0" applyNumberFormat="1" applyBorder="1" applyAlignment="1">
      <alignment horizontal="right" vertical="center"/>
    </xf>
    <xf numFmtId="217" fontId="0" fillId="0" borderId="55" xfId="0" applyNumberFormat="1" applyBorder="1" applyAlignment="1">
      <alignment vertical="center"/>
    </xf>
    <xf numFmtId="217" fontId="0" fillId="0" borderId="55" xfId="48" applyNumberFormat="1" applyBorder="1" applyAlignment="1">
      <alignment horizontal="right" vertical="center"/>
    </xf>
    <xf numFmtId="225" fontId="0" fillId="0" borderId="57" xfId="0" applyNumberFormat="1" applyBorder="1" applyAlignment="1">
      <alignment vertical="center"/>
    </xf>
    <xf numFmtId="41" fontId="0" fillId="0" borderId="25" xfId="0" applyNumberFormat="1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41" fontId="0" fillId="0" borderId="61" xfId="0" applyNumberFormat="1" applyBorder="1" applyAlignment="1">
      <alignment horizontal="right" vertical="center"/>
    </xf>
    <xf numFmtId="41" fontId="0" fillId="0" borderId="30" xfId="0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226" fontId="0" fillId="0" borderId="57" xfId="0" applyNumberFormat="1" applyBorder="1" applyAlignment="1">
      <alignment vertical="center"/>
    </xf>
    <xf numFmtId="226" fontId="0" fillId="0" borderId="57" xfId="48" applyNumberFormat="1" applyBorder="1" applyAlignment="1">
      <alignment vertical="center"/>
    </xf>
    <xf numFmtId="218" fontId="0" fillId="0" borderId="57" xfId="0" applyNumberFormat="1" applyBorder="1" applyAlignment="1">
      <alignment vertical="center"/>
    </xf>
    <xf numFmtId="218" fontId="0" fillId="0" borderId="57" xfId="48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61" xfId="0" applyNumberFormat="1" applyBorder="1" applyAlignment="1">
      <alignment vertical="center"/>
    </xf>
    <xf numFmtId="218" fontId="0" fillId="0" borderId="59" xfId="0" applyNumberFormat="1" applyBorder="1" applyAlignment="1">
      <alignment vertical="center"/>
    </xf>
    <xf numFmtId="218" fontId="0" fillId="0" borderId="59" xfId="48" applyNumberFormat="1" applyBorder="1" applyAlignment="1">
      <alignment vertical="center"/>
    </xf>
    <xf numFmtId="41" fontId="0" fillId="0" borderId="60" xfId="0" applyNumberFormat="1" applyBorder="1" applyAlignment="1">
      <alignment vertical="center"/>
    </xf>
    <xf numFmtId="218" fontId="0" fillId="0" borderId="55" xfId="0" applyNumberFormat="1" applyBorder="1" applyAlignment="1">
      <alignment vertical="center"/>
    </xf>
    <xf numFmtId="218" fontId="0" fillId="0" borderId="55" xfId="48" applyNumberFormat="1" applyBorder="1" applyAlignment="1">
      <alignment vertical="center"/>
    </xf>
    <xf numFmtId="218" fontId="0" fillId="0" borderId="59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45" xfId="0" applyNumberFormat="1" applyFont="1" applyBorder="1" applyAlignment="1">
      <alignment horizontal="center" vertical="center"/>
    </xf>
    <xf numFmtId="217" fontId="0" fillId="0" borderId="20" xfId="0" applyNumberFormat="1" applyBorder="1" applyAlignment="1" quotePrefix="1">
      <alignment horizontal="right" vertical="center"/>
    </xf>
    <xf numFmtId="217" fontId="0" fillId="0" borderId="43" xfId="0" applyNumberFormat="1" applyBorder="1" applyAlignment="1" quotePrefix="1">
      <alignment horizontal="right"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217" fontId="0" fillId="0" borderId="24" xfId="48" applyNumberFormat="1" applyFill="1" applyBorder="1" applyAlignment="1">
      <alignment vertical="center"/>
    </xf>
    <xf numFmtId="217" fontId="0" fillId="0" borderId="43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23" xfId="48" applyNumberFormat="1" applyFont="1" applyBorder="1" applyAlignment="1">
      <alignment horizontal="right" vertical="center"/>
    </xf>
    <xf numFmtId="217" fontId="0" fillId="0" borderId="34" xfId="48" applyNumberFormat="1" applyFill="1" applyBorder="1" applyAlignment="1">
      <alignment vertical="center"/>
    </xf>
    <xf numFmtId="217" fontId="0" fillId="0" borderId="32" xfId="48" applyNumberFormat="1" applyFill="1" applyBorder="1" applyAlignment="1">
      <alignment vertical="center"/>
    </xf>
    <xf numFmtId="217" fontId="0" fillId="0" borderId="11" xfId="48" applyNumberFormat="1" applyFill="1" applyBorder="1" applyAlignment="1">
      <alignment vertical="center"/>
    </xf>
    <xf numFmtId="217" fontId="0" fillId="0" borderId="31" xfId="48" applyNumberFormat="1" applyFill="1" applyBorder="1" applyAlignment="1">
      <alignment vertical="center"/>
    </xf>
    <xf numFmtId="217" fontId="0" fillId="0" borderId="33" xfId="48" applyNumberFormat="1" applyFill="1" applyBorder="1" applyAlignment="1">
      <alignment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217" fontId="0" fillId="0" borderId="40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34" xfId="48" applyNumberFormat="1" applyFont="1" applyFill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16" xfId="48" applyNumberFormat="1" applyFont="1" applyFill="1" applyBorder="1" applyAlignment="1">
      <alignment vertical="center"/>
    </xf>
    <xf numFmtId="217" fontId="0" fillId="0" borderId="32" xfId="48" applyNumberFormat="1" applyFont="1" applyFill="1" applyBorder="1" applyAlignment="1">
      <alignment vertical="center"/>
    </xf>
    <xf numFmtId="217" fontId="0" fillId="0" borderId="34" xfId="0" applyNumberFormat="1" applyFont="1" applyBorder="1" applyAlignment="1" quotePrefix="1">
      <alignment horizontal="right" vertical="center"/>
    </xf>
    <xf numFmtId="217" fontId="0" fillId="0" borderId="34" xfId="0" applyNumberFormat="1" applyFont="1" applyFill="1" applyBorder="1" applyAlignment="1" quotePrefix="1">
      <alignment horizontal="right" vertical="center"/>
    </xf>
    <xf numFmtId="217" fontId="0" fillId="0" borderId="24" xfId="48" applyNumberFormat="1" applyFont="1" applyBorder="1" applyAlignment="1">
      <alignment vertical="center"/>
    </xf>
    <xf numFmtId="217" fontId="0" fillId="0" borderId="24" xfId="48" applyNumberFormat="1" applyFont="1" applyFill="1" applyBorder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13" xfId="48" applyNumberFormat="1" applyFont="1" applyBorder="1" applyAlignment="1" quotePrefix="1">
      <alignment horizontal="right" vertical="center"/>
    </xf>
    <xf numFmtId="217" fontId="0" fillId="0" borderId="13" xfId="48" applyNumberFormat="1" applyFont="1" applyFill="1" applyBorder="1" applyAlignment="1" quotePrefix="1">
      <alignment horizontal="right" vertical="center"/>
    </xf>
    <xf numFmtId="217" fontId="0" fillId="0" borderId="35" xfId="48" applyNumberFormat="1" applyFont="1" applyBorder="1" applyAlignment="1" quotePrefix="1">
      <alignment horizontal="right" vertical="center"/>
    </xf>
    <xf numFmtId="217" fontId="0" fillId="0" borderId="35" xfId="48" applyNumberFormat="1" applyFont="1" applyFill="1" applyBorder="1" applyAlignment="1" quotePrefix="1">
      <alignment horizontal="right" vertical="center"/>
    </xf>
    <xf numFmtId="217" fontId="0" fillId="0" borderId="11" xfId="48" applyNumberFormat="1" applyFont="1" applyBorder="1" applyAlignment="1">
      <alignment vertical="center"/>
    </xf>
    <xf numFmtId="217" fontId="0" fillId="0" borderId="11" xfId="48" applyNumberFormat="1" applyFont="1" applyFill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17" fontId="0" fillId="0" borderId="31" xfId="48" applyNumberFormat="1" applyFont="1" applyFill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12" xfId="48" applyNumberFormat="1" applyFont="1" applyFill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44" xfId="48" applyNumberFormat="1" applyFont="1" applyBorder="1" applyAlignment="1" quotePrefix="1">
      <alignment horizontal="right" vertical="center"/>
    </xf>
    <xf numFmtId="217" fontId="0" fillId="0" borderId="24" xfId="48" applyNumberFormat="1" applyFont="1" applyFill="1" applyBorder="1" applyAlignment="1">
      <alignment horizontal="right" vertical="center"/>
    </xf>
    <xf numFmtId="227" fontId="0" fillId="0" borderId="43" xfId="48" applyNumberFormat="1" applyFont="1" applyFill="1" applyBorder="1" applyAlignment="1">
      <alignment vertical="center"/>
    </xf>
    <xf numFmtId="227" fontId="0" fillId="0" borderId="44" xfId="48" applyNumberFormat="1" applyFont="1" applyFill="1" applyBorder="1" applyAlignment="1">
      <alignment vertical="center"/>
    </xf>
    <xf numFmtId="227" fontId="0" fillId="0" borderId="50" xfId="48" applyNumberFormat="1" applyFont="1" applyFill="1" applyBorder="1" applyAlignment="1">
      <alignment vertical="center"/>
    </xf>
    <xf numFmtId="217" fontId="0" fillId="0" borderId="43" xfId="48" applyNumberFormat="1" applyFont="1" applyFill="1" applyBorder="1" applyAlignment="1">
      <alignment vertical="center"/>
    </xf>
    <xf numFmtId="227" fontId="0" fillId="0" borderId="43" xfId="48" applyNumberFormat="1" applyFont="1" applyFill="1" applyBorder="1" applyAlignment="1">
      <alignment vertical="center"/>
    </xf>
    <xf numFmtId="217" fontId="0" fillId="0" borderId="23" xfId="48" applyNumberFormat="1" applyFill="1" applyBorder="1" applyAlignment="1">
      <alignment vertical="center"/>
    </xf>
    <xf numFmtId="217" fontId="0" fillId="0" borderId="24" xfId="48" applyNumberForma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41" fontId="0" fillId="0" borderId="0" xfId="0" applyNumberFormat="1" applyFill="1" applyAlignment="1" quotePrefix="1">
      <alignment vertical="center"/>
    </xf>
    <xf numFmtId="41" fontId="0" fillId="0" borderId="0" xfId="0" applyNumberFormat="1" applyFill="1" applyAlignment="1">
      <alignment horizontal="right" vertical="center"/>
    </xf>
    <xf numFmtId="41" fontId="4" fillId="0" borderId="29" xfId="0" applyNumberFormat="1" applyFon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horizontal="centerContinuous" vertical="center"/>
    </xf>
    <xf numFmtId="0" fontId="0" fillId="0" borderId="17" xfId="0" applyNumberFormat="1" applyFill="1" applyBorder="1" applyAlignment="1">
      <alignment horizontal="centerContinuous" vertical="center"/>
    </xf>
    <xf numFmtId="0" fontId="0" fillId="0" borderId="40" xfId="0" applyNumberFormat="1" applyFill="1" applyBorder="1" applyAlignment="1">
      <alignment horizontal="centerContinuous" vertical="center"/>
    </xf>
    <xf numFmtId="0" fontId="0" fillId="0" borderId="49" xfId="0" applyNumberFormat="1" applyFont="1" applyFill="1" applyBorder="1" applyAlignment="1">
      <alignment horizontal="centerContinuous" vertical="center" wrapText="1"/>
    </xf>
    <xf numFmtId="41" fontId="0" fillId="0" borderId="13" xfId="0" applyNumberFormat="1" applyFill="1" applyBorder="1" applyAlignment="1">
      <alignment horizontal="centerContinuous" vertical="center"/>
    </xf>
    <xf numFmtId="41" fontId="0" fillId="0" borderId="14" xfId="0" applyNumberFormat="1" applyFill="1" applyBorder="1" applyAlignment="1">
      <alignment horizontal="centerContinuous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horizontal="left" vertical="center"/>
    </xf>
    <xf numFmtId="41" fontId="0" fillId="0" borderId="10" xfId="0" applyNumberFormat="1" applyFill="1" applyBorder="1" applyAlignment="1">
      <alignment horizontal="left" vertical="center"/>
    </xf>
    <xf numFmtId="218" fontId="0" fillId="0" borderId="47" xfId="48" applyNumberFormat="1" applyFill="1" applyBorder="1" applyAlignment="1">
      <alignment vertical="center"/>
    </xf>
    <xf numFmtId="218" fontId="0" fillId="0" borderId="37" xfId="48" applyNumberFormat="1" applyFill="1" applyBorder="1" applyAlignment="1">
      <alignment vertical="center"/>
    </xf>
    <xf numFmtId="221" fontId="0" fillId="0" borderId="0" xfId="0" applyNumberFormat="1" applyFill="1" applyAlignment="1">
      <alignment vertical="center"/>
    </xf>
    <xf numFmtId="41" fontId="0" fillId="0" borderId="11" xfId="0" applyNumberFormat="1" applyFill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218" fontId="0" fillId="0" borderId="27" xfId="48" applyNumberFormat="1" applyFill="1" applyBorder="1" applyAlignment="1">
      <alignment vertical="center"/>
    </xf>
    <xf numFmtId="218" fontId="0" fillId="0" borderId="38" xfId="48" applyNumberFormat="1" applyFill="1" applyBorder="1" applyAlignment="1">
      <alignment vertical="center"/>
    </xf>
    <xf numFmtId="41" fontId="0" fillId="0" borderId="47" xfId="0" applyNumberFormat="1" applyFill="1" applyBorder="1" applyAlignment="1">
      <alignment vertical="center"/>
    </xf>
    <xf numFmtId="41" fontId="0" fillId="0" borderId="20" xfId="0" applyNumberFormat="1" applyFill="1" applyBorder="1" applyAlignment="1">
      <alignment vertical="center"/>
    </xf>
    <xf numFmtId="218" fontId="0" fillId="0" borderId="20" xfId="48" applyNumberFormat="1" applyFill="1" applyBorder="1" applyAlignment="1">
      <alignment vertical="center"/>
    </xf>
    <xf numFmtId="218" fontId="0" fillId="0" borderId="21" xfId="48" applyNumberFormat="1" applyFill="1" applyBorder="1" applyAlignment="1">
      <alignment vertical="center"/>
    </xf>
    <xf numFmtId="41" fontId="0" fillId="0" borderId="62" xfId="0" applyNumberFormat="1" applyFill="1" applyBorder="1" applyAlignment="1">
      <alignment vertical="center"/>
    </xf>
    <xf numFmtId="41" fontId="0" fillId="0" borderId="47" xfId="0" applyNumberFormat="1" applyFill="1" applyBorder="1" applyAlignment="1">
      <alignment horizontal="left" vertical="center"/>
    </xf>
    <xf numFmtId="41" fontId="0" fillId="0" borderId="0" xfId="0" applyNumberFormat="1" applyFill="1" applyBorder="1" applyAlignment="1">
      <alignment horizontal="left" vertical="center"/>
    </xf>
    <xf numFmtId="218" fontId="0" fillId="0" borderId="39" xfId="48" applyNumberFormat="1" applyFill="1" applyBorder="1" applyAlignment="1">
      <alignment vertical="center"/>
    </xf>
    <xf numFmtId="41" fontId="0" fillId="0" borderId="27" xfId="0" applyNumberForma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0" fillId="0" borderId="20" xfId="0" applyNumberFormat="1" applyFill="1" applyBorder="1" applyAlignment="1">
      <alignment horizontal="left" vertical="center"/>
    </xf>
    <xf numFmtId="41" fontId="0" fillId="0" borderId="12" xfId="0" applyNumberFormat="1" applyFill="1" applyBorder="1" applyAlignment="1">
      <alignment vertical="center"/>
    </xf>
    <xf numFmtId="217" fontId="0" fillId="0" borderId="24" xfId="48" applyNumberFormat="1" applyFont="1" applyFill="1" applyBorder="1" applyAlignment="1">
      <alignment vertical="center"/>
    </xf>
    <xf numFmtId="41" fontId="0" fillId="0" borderId="25" xfId="0" applyNumberFormat="1" applyFill="1" applyBorder="1" applyAlignment="1">
      <alignment horizontal="left" vertical="center"/>
    </xf>
    <xf numFmtId="41" fontId="0" fillId="0" borderId="26" xfId="0" applyNumberFormat="1" applyFill="1" applyBorder="1" applyAlignment="1">
      <alignment horizontal="left" vertical="center"/>
    </xf>
    <xf numFmtId="217" fontId="0" fillId="0" borderId="25" xfId="48" applyNumberFormat="1" applyFill="1" applyBorder="1" applyAlignment="1">
      <alignment vertical="center"/>
    </xf>
    <xf numFmtId="218" fontId="0" fillId="0" borderId="63" xfId="48" applyNumberFormat="1" applyFill="1" applyBorder="1" applyAlignment="1">
      <alignment vertical="center"/>
    </xf>
    <xf numFmtId="217" fontId="0" fillId="0" borderId="64" xfId="48" applyNumberFormat="1" applyFill="1" applyBorder="1" applyAlignment="1">
      <alignment vertical="center"/>
    </xf>
    <xf numFmtId="218" fontId="0" fillId="0" borderId="61" xfId="48" applyNumberFormat="1" applyFill="1" applyBorder="1" applyAlignment="1">
      <alignment vertical="center"/>
    </xf>
    <xf numFmtId="41" fontId="0" fillId="0" borderId="13" xfId="0" applyNumberFormat="1" applyFill="1" applyBorder="1" applyAlignment="1">
      <alignment horizontal="left" vertical="center"/>
    </xf>
    <xf numFmtId="41" fontId="0" fillId="0" borderId="14" xfId="0" applyNumberFormat="1" applyFill="1" applyBorder="1" applyAlignment="1">
      <alignment horizontal="left" vertical="center"/>
    </xf>
    <xf numFmtId="217" fontId="0" fillId="0" borderId="13" xfId="48" applyNumberFormat="1" applyFill="1" applyBorder="1" applyAlignment="1">
      <alignment vertical="center"/>
    </xf>
    <xf numFmtId="218" fontId="0" fillId="0" borderId="22" xfId="48" applyNumberFormat="1" applyFill="1" applyBorder="1" applyAlignment="1">
      <alignment vertical="center"/>
    </xf>
    <xf numFmtId="218" fontId="0" fillId="0" borderId="65" xfId="48" applyNumberFormat="1" applyFill="1" applyBorder="1" applyAlignment="1">
      <alignment vertical="center"/>
    </xf>
    <xf numFmtId="218" fontId="0" fillId="0" borderId="46" xfId="48" applyNumberFormat="1" applyFill="1" applyBorder="1" applyAlignment="1">
      <alignment vertical="center"/>
    </xf>
    <xf numFmtId="218" fontId="0" fillId="0" borderId="43" xfId="48" applyNumberFormat="1" applyFill="1" applyBorder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horizontal="left" vertical="center"/>
    </xf>
    <xf numFmtId="218" fontId="0" fillId="0" borderId="42" xfId="48" applyNumberFormat="1" applyFill="1" applyBorder="1" applyAlignment="1">
      <alignment vertical="center"/>
    </xf>
    <xf numFmtId="41" fontId="11" fillId="0" borderId="43" xfId="0" applyNumberFormat="1" applyFont="1" applyFill="1" applyBorder="1" applyAlignment="1">
      <alignment vertical="center"/>
    </xf>
    <xf numFmtId="218" fontId="0" fillId="0" borderId="43" xfId="0" applyNumberFormat="1" applyFill="1" applyBorder="1" applyAlignment="1">
      <alignment vertical="center"/>
    </xf>
    <xf numFmtId="41" fontId="0" fillId="0" borderId="43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horizontal="left" vertical="center"/>
    </xf>
    <xf numFmtId="41" fontId="0" fillId="0" borderId="13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horizontal="left" vertical="center"/>
    </xf>
    <xf numFmtId="41" fontId="0" fillId="0" borderId="15" xfId="0" applyNumberFormat="1" applyFill="1" applyBorder="1" applyAlignment="1">
      <alignment horizontal="left" vertical="center"/>
    </xf>
    <xf numFmtId="41" fontId="0" fillId="0" borderId="14" xfId="0" applyNumberFormat="1" applyFill="1" applyBorder="1" applyAlignment="1">
      <alignment vertical="center"/>
    </xf>
    <xf numFmtId="217" fontId="0" fillId="0" borderId="35" xfId="48" applyNumberForma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0" fontId="0" fillId="0" borderId="66" xfId="0" applyFill="1" applyBorder="1" applyAlignment="1">
      <alignment horizontal="center" vertical="center" textRotation="255"/>
    </xf>
    <xf numFmtId="0" fontId="0" fillId="0" borderId="67" xfId="0" applyFill="1" applyBorder="1" applyAlignment="1">
      <alignment horizontal="center" vertical="center" textRotation="255"/>
    </xf>
    <xf numFmtId="0" fontId="0" fillId="0" borderId="68" xfId="0" applyFill="1" applyBorder="1" applyAlignment="1">
      <alignment horizontal="center" vertical="center" textRotation="255"/>
    </xf>
    <xf numFmtId="41" fontId="0" fillId="0" borderId="27" xfId="0" applyNumberForma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41" fontId="0" fillId="0" borderId="20" xfId="0" applyNumberForma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224" fontId="16" fillId="0" borderId="11" xfId="48" applyNumberFormat="1" applyFont="1" applyBorder="1" applyAlignment="1">
      <alignment vertical="center" textRotation="255"/>
    </xf>
    <xf numFmtId="0" fontId="14" fillId="0" borderId="11" xfId="61" applyFont="1" applyBorder="1" applyAlignment="1">
      <alignment vertical="center"/>
      <protection/>
    </xf>
    <xf numFmtId="0" fontId="14" fillId="0" borderId="13" xfId="61" applyFont="1" applyBorder="1" applyAlignment="1">
      <alignment vertical="center"/>
      <protection/>
    </xf>
    <xf numFmtId="0" fontId="13" fillId="0" borderId="29" xfId="60" applyNumberFormat="1" applyFont="1" applyBorder="1" applyAlignment="1">
      <alignment horizontal="distributed" vertical="center"/>
      <protection/>
    </xf>
    <xf numFmtId="0" fontId="13" fillId="0" borderId="10" xfId="0" applyFont="1" applyBorder="1" applyAlignment="1">
      <alignment horizontal="distributed" vertical="center"/>
    </xf>
    <xf numFmtId="0" fontId="13" fillId="0" borderId="37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29" xfId="0" applyNumberFormat="1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37" xfId="0" applyNumberFormat="1" applyFont="1" applyBorder="1" applyAlignment="1">
      <alignment horizontal="distributed" vertical="center"/>
    </xf>
    <xf numFmtId="0" fontId="13" fillId="0" borderId="13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224" fontId="16" fillId="0" borderId="66" xfId="48" applyNumberFormat="1" applyFont="1" applyBorder="1" applyAlignment="1">
      <alignment vertical="center" textRotation="255"/>
    </xf>
    <xf numFmtId="224" fontId="16" fillId="0" borderId="67" xfId="48" applyNumberFormat="1" applyFont="1" applyBorder="1" applyAlignment="1">
      <alignment vertical="center" textRotation="255"/>
    </xf>
    <xf numFmtId="224" fontId="16" fillId="0" borderId="68" xfId="48" applyNumberFormat="1" applyFont="1" applyBorder="1" applyAlignment="1">
      <alignment vertical="center" textRotation="255"/>
    </xf>
    <xf numFmtId="41" fontId="0" fillId="0" borderId="38" xfId="0" applyNumberForma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14" fillId="0" borderId="67" xfId="61" applyFont="1" applyBorder="1" applyAlignment="1">
      <alignment vertical="center" textRotation="255"/>
      <protection/>
    </xf>
    <xf numFmtId="0" fontId="14" fillId="0" borderId="68" xfId="61" applyFont="1" applyBorder="1" applyAlignment="1">
      <alignment vertical="center" textRotation="255"/>
      <protection/>
    </xf>
    <xf numFmtId="0" fontId="14" fillId="0" borderId="67" xfId="61" applyFont="1" applyBorder="1" applyAlignment="1">
      <alignment vertical="center"/>
      <protection/>
    </xf>
    <xf numFmtId="0" fontId="14" fillId="0" borderId="68" xfId="61" applyFont="1" applyBorder="1" applyAlignment="1">
      <alignment vertical="center"/>
      <protection/>
    </xf>
    <xf numFmtId="217" fontId="0" fillId="0" borderId="32" xfId="48" applyNumberFormat="1" applyBorder="1" applyAlignment="1">
      <alignment vertical="center"/>
    </xf>
    <xf numFmtId="217" fontId="0" fillId="0" borderId="12" xfId="0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48" xfId="0" applyNumberFormat="1" applyBorder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12" xfId="0" applyNumberFormat="1" applyFont="1" applyBorder="1" applyAlignment="1">
      <alignment vertical="center"/>
    </xf>
    <xf numFmtId="217" fontId="0" fillId="0" borderId="32" xfId="48" applyNumberFormat="1" applyFont="1" applyFill="1" applyBorder="1" applyAlignment="1">
      <alignment vertical="center"/>
    </xf>
    <xf numFmtId="217" fontId="0" fillId="0" borderId="12" xfId="0" applyNumberFormat="1" applyFont="1" applyFill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16" xfId="0" applyNumberFormat="1" applyFont="1" applyBorder="1" applyAlignment="1">
      <alignment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16" xfId="0" applyNumberFormat="1" applyFont="1" applyFill="1" applyBorder="1" applyAlignment="1">
      <alignment vertical="center"/>
    </xf>
    <xf numFmtId="203" fontId="0" fillId="0" borderId="19" xfId="0" applyNumberFormat="1" applyFont="1" applyBorder="1" applyAlignment="1">
      <alignment horizontal="center" vertical="center"/>
    </xf>
    <xf numFmtId="203" fontId="0" fillId="0" borderId="60" xfId="0" applyNumberFormat="1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6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217" fontId="0" fillId="0" borderId="33" xfId="48" applyNumberFormat="1" applyBorder="1" applyAlignment="1">
      <alignment vertical="center"/>
    </xf>
    <xf numFmtId="217" fontId="0" fillId="0" borderId="16" xfId="0" applyNumberFormat="1" applyBorder="1" applyAlignment="1">
      <alignment vertical="center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66" xfId="0" applyNumberFormat="1" applyBorder="1" applyAlignment="1">
      <alignment horizontal="center" vertical="center" textRotation="255"/>
    </xf>
    <xf numFmtId="0" fontId="0" fillId="0" borderId="21" xfId="0" applyFill="1" applyBorder="1" applyAlignment="1">
      <alignment horizontal="left" vertical="center"/>
    </xf>
    <xf numFmtId="218" fontId="0" fillId="0" borderId="42" xfId="0" applyNumberFormat="1" applyFill="1" applyBorder="1" applyAlignment="1">
      <alignment vertical="center"/>
    </xf>
    <xf numFmtId="218" fontId="0" fillId="0" borderId="44" xfId="48" applyNumberForma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Continuous" vertical="center"/>
    </xf>
    <xf numFmtId="41" fontId="4" fillId="0" borderId="14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left" vertical="center"/>
    </xf>
    <xf numFmtId="41" fontId="6" fillId="0" borderId="14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 quotePrefix="1">
      <alignment horizontal="right" vertical="center"/>
    </xf>
    <xf numFmtId="41" fontId="0" fillId="0" borderId="29" xfId="0" applyNumberFormat="1" applyFill="1" applyBorder="1" applyAlignment="1">
      <alignment horizontal="centerContinuous" vertical="center"/>
    </xf>
    <xf numFmtId="41" fontId="0" fillId="0" borderId="10" xfId="0" applyNumberFormat="1" applyFill="1" applyBorder="1" applyAlignment="1">
      <alignment horizontal="centerContinuous" vertical="center"/>
    </xf>
    <xf numFmtId="41" fontId="0" fillId="0" borderId="19" xfId="0" applyNumberFormat="1" applyFill="1" applyBorder="1" applyAlignment="1">
      <alignment horizontal="center" vertical="center"/>
    </xf>
    <xf numFmtId="41" fontId="0" fillId="0" borderId="60" xfId="0" applyNumberFormat="1" applyFill="1" applyBorder="1" applyAlignment="1">
      <alignment horizontal="center" vertical="center"/>
    </xf>
    <xf numFmtId="41" fontId="0" fillId="0" borderId="31" xfId="0" applyNumberFormat="1" applyFill="1" applyBorder="1" applyAlignment="1">
      <alignment horizontal="center" vertical="center"/>
    </xf>
    <xf numFmtId="41" fontId="0" fillId="0" borderId="47" xfId="0" applyNumberFormat="1" applyFill="1" applyBorder="1" applyAlignment="1">
      <alignment horizontal="center" vertical="center"/>
    </xf>
    <xf numFmtId="41" fontId="0" fillId="0" borderId="51" xfId="0" applyNumberFormat="1" applyFont="1" applyFill="1" applyBorder="1" applyAlignment="1">
      <alignment vertical="center"/>
    </xf>
    <xf numFmtId="0" fontId="0" fillId="0" borderId="52" xfId="0" applyFill="1" applyBorder="1" applyAlignment="1">
      <alignment horizontal="distributed" vertical="center"/>
    </xf>
    <xf numFmtId="217" fontId="0" fillId="0" borderId="69" xfId="48" applyNumberFormat="1" applyFill="1" applyBorder="1" applyAlignment="1">
      <alignment horizontal="center" vertical="center"/>
    </xf>
    <xf numFmtId="217" fontId="0" fillId="0" borderId="70" xfId="48" applyNumberFormat="1" applyFill="1" applyBorder="1" applyAlignment="1">
      <alignment horizontal="center" vertical="center"/>
    </xf>
    <xf numFmtId="217" fontId="0" fillId="0" borderId="71" xfId="48" applyNumberFormat="1" applyFill="1" applyBorder="1" applyAlignment="1">
      <alignment horizontal="center" vertical="center"/>
    </xf>
    <xf numFmtId="217" fontId="0" fillId="0" borderId="51" xfId="48" applyNumberFormat="1" applyFill="1" applyBorder="1" applyAlignment="1">
      <alignment horizontal="right" vertical="center"/>
    </xf>
    <xf numFmtId="227" fontId="0" fillId="0" borderId="65" xfId="48" applyNumberFormat="1" applyFont="1" applyFill="1" applyBorder="1" applyAlignment="1">
      <alignment horizontal="right" vertical="center"/>
    </xf>
    <xf numFmtId="217" fontId="0" fillId="0" borderId="65" xfId="48" applyNumberFormat="1" applyFill="1" applyBorder="1" applyAlignment="1">
      <alignment horizontal="center" vertical="center"/>
    </xf>
    <xf numFmtId="41" fontId="0" fillId="0" borderId="19" xfId="0" applyNumberFormat="1" applyFill="1" applyBorder="1" applyAlignment="1">
      <alignment horizontal="left" vertical="center"/>
    </xf>
    <xf numFmtId="41" fontId="0" fillId="0" borderId="17" xfId="0" applyNumberFormat="1" applyFill="1" applyBorder="1" applyAlignment="1">
      <alignment horizontal="left" vertical="center"/>
    </xf>
    <xf numFmtId="217" fontId="0" fillId="0" borderId="16" xfId="48" applyNumberFormat="1" applyFill="1" applyBorder="1" applyAlignment="1">
      <alignment horizontal="center" vertical="center"/>
    </xf>
    <xf numFmtId="217" fontId="0" fillId="0" borderId="18" xfId="48" applyNumberFormat="1" applyFill="1" applyBorder="1" applyAlignment="1">
      <alignment horizontal="center" vertical="center"/>
    </xf>
    <xf numFmtId="217" fontId="0" fillId="0" borderId="72" xfId="48" applyNumberFormat="1" applyFill="1" applyBorder="1" applyAlignment="1">
      <alignment horizontal="center" vertical="center"/>
    </xf>
    <xf numFmtId="217" fontId="0" fillId="0" borderId="73" xfId="48" applyNumberFormat="1" applyFill="1" applyBorder="1" applyAlignment="1">
      <alignment horizontal="center" vertical="center"/>
    </xf>
    <xf numFmtId="217" fontId="0" fillId="0" borderId="12" xfId="48" applyNumberFormat="1" applyFill="1" applyBorder="1" applyAlignment="1">
      <alignment horizontal="right" vertical="center"/>
    </xf>
    <xf numFmtId="227" fontId="0" fillId="0" borderId="48" xfId="48" applyNumberFormat="1" applyFont="1" applyFill="1" applyBorder="1" applyAlignment="1">
      <alignment horizontal="right" vertical="center"/>
    </xf>
    <xf numFmtId="217" fontId="0" fillId="0" borderId="48" xfId="48" applyNumberFormat="1" applyFill="1" applyBorder="1" applyAlignment="1">
      <alignment horizontal="center" vertical="center"/>
    </xf>
    <xf numFmtId="217" fontId="0" fillId="0" borderId="34" xfId="48" applyNumberFormat="1" applyFill="1" applyBorder="1" applyAlignment="1">
      <alignment horizontal="center" vertical="center"/>
    </xf>
    <xf numFmtId="217" fontId="0" fillId="0" borderId="20" xfId="48" applyNumberFormat="1" applyFill="1" applyBorder="1" applyAlignment="1">
      <alignment horizontal="center" vertical="center"/>
    </xf>
    <xf numFmtId="217" fontId="0" fillId="0" borderId="74" xfId="48" applyNumberFormat="1" applyFill="1" applyBorder="1" applyAlignment="1">
      <alignment horizontal="center" vertical="center"/>
    </xf>
    <xf numFmtId="227" fontId="0" fillId="0" borderId="43" xfId="48" applyNumberFormat="1" applyFont="1" applyFill="1" applyBorder="1" applyAlignment="1">
      <alignment horizontal="right" vertical="center"/>
    </xf>
    <xf numFmtId="217" fontId="0" fillId="0" borderId="43" xfId="48" applyNumberFormat="1" applyFill="1" applyBorder="1" applyAlignment="1">
      <alignment horizontal="center" vertical="center"/>
    </xf>
    <xf numFmtId="217" fontId="0" fillId="0" borderId="34" xfId="48" applyNumberFormat="1" applyFont="1" applyFill="1" applyBorder="1" applyAlignment="1">
      <alignment horizontal="center" vertical="center"/>
    </xf>
    <xf numFmtId="217" fontId="0" fillId="0" borderId="35" xfId="48" applyNumberFormat="1" applyFill="1" applyBorder="1" applyAlignment="1">
      <alignment horizontal="center" vertical="center"/>
    </xf>
    <xf numFmtId="217" fontId="0" fillId="0" borderId="22" xfId="48" applyNumberFormat="1" applyFill="1" applyBorder="1" applyAlignment="1">
      <alignment horizontal="center" vertical="center"/>
    </xf>
    <xf numFmtId="217" fontId="0" fillId="0" borderId="75" xfId="48" applyNumberFormat="1" applyFill="1" applyBorder="1" applyAlignment="1">
      <alignment horizontal="center" vertical="center"/>
    </xf>
    <xf numFmtId="217" fontId="0" fillId="0" borderId="13" xfId="48" applyNumberFormat="1" applyFont="1" applyFill="1" applyBorder="1" applyAlignment="1">
      <alignment horizontal="right" vertical="center"/>
    </xf>
    <xf numFmtId="217" fontId="0" fillId="0" borderId="44" xfId="48" applyNumberFormat="1" applyFill="1" applyBorder="1" applyAlignment="1">
      <alignment horizontal="center" vertical="center"/>
    </xf>
    <xf numFmtId="0" fontId="0" fillId="0" borderId="66" xfId="0" applyNumberFormat="1" applyFill="1" applyBorder="1" applyAlignment="1">
      <alignment horizontal="center" vertical="center" textRotation="255"/>
    </xf>
    <xf numFmtId="217" fontId="0" fillId="0" borderId="72" xfId="48" applyNumberFormat="1" applyFill="1" applyBorder="1" applyAlignment="1">
      <alignment vertical="center"/>
    </xf>
    <xf numFmtId="217" fontId="0" fillId="0" borderId="76" xfId="48" applyNumberFormat="1" applyFill="1" applyBorder="1" applyAlignment="1">
      <alignment vertical="center"/>
    </xf>
    <xf numFmtId="217" fontId="0" fillId="0" borderId="77" xfId="48" applyNumberFormat="1" applyFill="1" applyBorder="1" applyAlignment="1">
      <alignment vertical="center"/>
    </xf>
    <xf numFmtId="217" fontId="0" fillId="0" borderId="19" xfId="48" applyNumberFormat="1" applyFill="1" applyBorder="1" applyAlignment="1">
      <alignment horizontal="right" vertical="center"/>
    </xf>
    <xf numFmtId="217" fontId="0" fillId="0" borderId="50" xfId="48" applyNumberFormat="1" applyFill="1" applyBorder="1" applyAlignment="1">
      <alignment vertical="center"/>
    </xf>
    <xf numFmtId="217" fontId="0" fillId="0" borderId="20" xfId="48" applyNumberFormat="1" applyFill="1" applyBorder="1" applyAlignment="1">
      <alignment vertical="center"/>
    </xf>
    <xf numFmtId="217" fontId="0" fillId="0" borderId="74" xfId="48" applyNumberFormat="1" applyFill="1" applyBorder="1" applyAlignment="1">
      <alignment vertical="center"/>
    </xf>
    <xf numFmtId="217" fontId="0" fillId="0" borderId="45" xfId="48" applyNumberFormat="1" applyFill="1" applyBorder="1" applyAlignment="1">
      <alignment vertical="center"/>
    </xf>
    <xf numFmtId="217" fontId="0" fillId="0" borderId="14" xfId="48" applyNumberFormat="1" applyFill="1" applyBorder="1" applyAlignment="1">
      <alignment vertical="center"/>
    </xf>
    <xf numFmtId="217" fontId="0" fillId="0" borderId="13" xfId="48" applyNumberFormat="1" applyFill="1" applyBorder="1" applyAlignment="1">
      <alignment horizontal="right" vertical="center"/>
    </xf>
    <xf numFmtId="227" fontId="0" fillId="0" borderId="44" xfId="48" applyNumberFormat="1" applyFont="1" applyFill="1" applyBorder="1" applyAlignment="1">
      <alignment vertical="center"/>
    </xf>
    <xf numFmtId="217" fontId="0" fillId="0" borderId="19" xfId="48" applyNumberFormat="1" applyFill="1" applyBorder="1" applyAlignment="1">
      <alignment vertical="center"/>
    </xf>
    <xf numFmtId="217" fontId="0" fillId="0" borderId="17" xfId="48" applyNumberFormat="1" applyFill="1" applyBorder="1" applyAlignment="1">
      <alignment vertical="center"/>
    </xf>
    <xf numFmtId="217" fontId="0" fillId="0" borderId="44" xfId="48" applyNumberFormat="1" applyFill="1" applyBorder="1" applyAlignment="1">
      <alignment vertical="center"/>
    </xf>
    <xf numFmtId="217" fontId="0" fillId="0" borderId="26" xfId="48" applyNumberFormat="1" applyFill="1" applyBorder="1" applyAlignment="1">
      <alignment vertical="center"/>
    </xf>
    <xf numFmtId="227" fontId="0" fillId="0" borderId="45" xfId="48" applyNumberFormat="1" applyFont="1" applyFill="1" applyBorder="1" applyAlignment="1">
      <alignment vertical="center"/>
    </xf>
    <xf numFmtId="217" fontId="0" fillId="0" borderId="51" xfId="48" applyNumberFormat="1" applyFill="1" applyBorder="1" applyAlignment="1">
      <alignment vertical="center"/>
    </xf>
    <xf numFmtId="217" fontId="0" fillId="0" borderId="69" xfId="48" applyNumberFormat="1" applyFont="1" applyFill="1" applyBorder="1" applyAlignment="1">
      <alignment vertical="center"/>
    </xf>
    <xf numFmtId="227" fontId="0" fillId="0" borderId="65" xfId="48" applyNumberFormat="1" applyFont="1" applyFill="1" applyBorder="1" applyAlignment="1">
      <alignment vertical="center"/>
    </xf>
    <xf numFmtId="41" fontId="0" fillId="0" borderId="17" xfId="0" applyNumberFormat="1" applyFill="1" applyBorder="1" applyAlignment="1" quotePrefix="1">
      <alignment horizontal="right" vertical="center"/>
    </xf>
    <xf numFmtId="41" fontId="0" fillId="0" borderId="23" xfId="0" applyNumberFormat="1" applyFill="1" applyBorder="1" applyAlignment="1" quotePrefix="1">
      <alignment horizontal="right" vertical="center"/>
    </xf>
    <xf numFmtId="41" fontId="0" fillId="0" borderId="14" xfId="0" applyNumberFormat="1" applyFill="1" applyBorder="1" applyAlignment="1" quotePrefix="1">
      <alignment horizontal="right" vertical="center"/>
    </xf>
    <xf numFmtId="41" fontId="0" fillId="0" borderId="24" xfId="0" applyNumberFormat="1" applyFill="1" applyBorder="1" applyAlignment="1">
      <alignment vertical="center"/>
    </xf>
    <xf numFmtId="41" fontId="17" fillId="0" borderId="24" xfId="0" applyNumberFormat="1" applyFont="1" applyFill="1" applyBorder="1" applyAlignment="1">
      <alignment horizontal="right" vertical="center"/>
    </xf>
    <xf numFmtId="41" fontId="17" fillId="0" borderId="21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2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28" sqref="E28"/>
    </sheetView>
  </sheetViews>
  <sheetFormatPr defaultColWidth="8.796875" defaultRowHeight="14.25"/>
  <cols>
    <col min="1" max="2" width="3.59765625" style="167" customWidth="1"/>
    <col min="3" max="4" width="1.59765625" style="167" customWidth="1"/>
    <col min="5" max="5" width="32.59765625" style="167" customWidth="1"/>
    <col min="6" max="6" width="15.59765625" style="167" customWidth="1"/>
    <col min="7" max="7" width="10.59765625" style="167" customWidth="1"/>
    <col min="8" max="8" width="15.59765625" style="167" customWidth="1"/>
    <col min="9" max="9" width="10.59765625" style="167" customWidth="1"/>
    <col min="10" max="11" width="9" style="167" customWidth="1"/>
    <col min="12" max="12" width="9.8984375" style="167" customWidth="1"/>
    <col min="13" max="16384" width="9" style="167" customWidth="1"/>
  </cols>
  <sheetData>
    <row r="1" spans="1:6" ht="33.75" customHeight="1">
      <c r="A1" s="210" t="s">
        <v>0</v>
      </c>
      <c r="B1" s="210"/>
      <c r="C1" s="210"/>
      <c r="D1" s="210"/>
      <c r="E1" s="211" t="s">
        <v>247</v>
      </c>
      <c r="F1" s="212"/>
    </row>
    <row r="3" ht="14.25">
      <c r="A3" s="213" t="s">
        <v>93</v>
      </c>
    </row>
    <row r="5" spans="1:5" ht="13.5">
      <c r="A5" s="214" t="s">
        <v>236</v>
      </c>
      <c r="B5" s="214"/>
      <c r="C5" s="214"/>
      <c r="D5" s="214"/>
      <c r="E5" s="214"/>
    </row>
    <row r="6" spans="1:9" ht="14.25">
      <c r="A6" s="215"/>
      <c r="H6" s="216"/>
      <c r="I6" s="217" t="s">
        <v>1</v>
      </c>
    </row>
    <row r="7" spans="1:9" ht="27" customHeight="1">
      <c r="A7" s="218"/>
      <c r="B7" s="219"/>
      <c r="C7" s="219"/>
      <c r="D7" s="219"/>
      <c r="E7" s="219"/>
      <c r="F7" s="220" t="s">
        <v>237</v>
      </c>
      <c r="G7" s="221"/>
      <c r="H7" s="222" t="s">
        <v>2</v>
      </c>
      <c r="I7" s="223" t="s">
        <v>22</v>
      </c>
    </row>
    <row r="8" spans="1:9" ht="16.5" customHeight="1">
      <c r="A8" s="224"/>
      <c r="B8" s="225"/>
      <c r="C8" s="225"/>
      <c r="D8" s="225"/>
      <c r="E8" s="225"/>
      <c r="F8" s="226" t="s">
        <v>91</v>
      </c>
      <c r="G8" s="227" t="s">
        <v>3</v>
      </c>
      <c r="H8" s="228"/>
      <c r="I8" s="229"/>
    </row>
    <row r="9" spans="1:11" ht="18" customHeight="1">
      <c r="A9" s="281" t="s">
        <v>88</v>
      </c>
      <c r="B9" s="281" t="s">
        <v>90</v>
      </c>
      <c r="C9" s="230" t="s">
        <v>4</v>
      </c>
      <c r="D9" s="231"/>
      <c r="E9" s="231"/>
      <c r="F9" s="171">
        <v>262161</v>
      </c>
      <c r="G9" s="232">
        <f>F9/$F$27*100</f>
        <v>14.38257638931559</v>
      </c>
      <c r="H9" s="172">
        <v>246847</v>
      </c>
      <c r="I9" s="233">
        <f>(F9/H9-1)*100</f>
        <v>6.203842866228881</v>
      </c>
      <c r="K9" s="234"/>
    </row>
    <row r="10" spans="1:9" ht="18" customHeight="1">
      <c r="A10" s="282"/>
      <c r="B10" s="282"/>
      <c r="C10" s="235"/>
      <c r="D10" s="236" t="s">
        <v>23</v>
      </c>
      <c r="E10" s="237"/>
      <c r="F10" s="170">
        <v>68460</v>
      </c>
      <c r="G10" s="238">
        <f aca="true" t="shared" si="0" ref="G10:G27">F10/$F$27*100</f>
        <v>3.755826303731468</v>
      </c>
      <c r="H10" s="173">
        <v>68435</v>
      </c>
      <c r="I10" s="239">
        <f aca="true" t="shared" si="1" ref="I10:I27">(F10/H10-1)*100</f>
        <v>0.03653101483158672</v>
      </c>
    </row>
    <row r="11" spans="1:9" ht="18" customHeight="1">
      <c r="A11" s="282"/>
      <c r="B11" s="282"/>
      <c r="C11" s="235"/>
      <c r="D11" s="240"/>
      <c r="E11" s="241" t="s">
        <v>24</v>
      </c>
      <c r="F11" s="165">
        <v>59816</v>
      </c>
      <c r="G11" s="242">
        <f t="shared" si="0"/>
        <v>3.281602485889592</v>
      </c>
      <c r="H11" s="169">
        <v>58484</v>
      </c>
      <c r="I11" s="243">
        <f t="shared" si="1"/>
        <v>2.2775459954859523</v>
      </c>
    </row>
    <row r="12" spans="1:9" ht="18" customHeight="1">
      <c r="A12" s="282"/>
      <c r="B12" s="282"/>
      <c r="C12" s="235"/>
      <c r="D12" s="240"/>
      <c r="E12" s="241" t="s">
        <v>25</v>
      </c>
      <c r="F12" s="165">
        <v>8182</v>
      </c>
      <c r="G12" s="242">
        <f t="shared" si="0"/>
        <v>0.44887775076147923</v>
      </c>
      <c r="H12" s="169">
        <v>9271</v>
      </c>
      <c r="I12" s="243">
        <f t="shared" si="1"/>
        <v>-11.746305684392189</v>
      </c>
    </row>
    <row r="13" spans="1:9" ht="18" customHeight="1">
      <c r="A13" s="282"/>
      <c r="B13" s="282"/>
      <c r="C13" s="235"/>
      <c r="D13" s="244"/>
      <c r="E13" s="241" t="s">
        <v>26</v>
      </c>
      <c r="F13" s="165">
        <v>462</v>
      </c>
      <c r="G13" s="242">
        <f t="shared" si="0"/>
        <v>0.025346067080396408</v>
      </c>
      <c r="H13" s="169">
        <v>680</v>
      </c>
      <c r="I13" s="243">
        <f t="shared" si="1"/>
        <v>-32.05882352941176</v>
      </c>
    </row>
    <row r="14" spans="1:9" ht="18" customHeight="1">
      <c r="A14" s="282"/>
      <c r="B14" s="282"/>
      <c r="C14" s="235"/>
      <c r="D14" s="245" t="s">
        <v>27</v>
      </c>
      <c r="E14" s="246"/>
      <c r="F14" s="171">
        <v>59292</v>
      </c>
      <c r="G14" s="232">
        <f t="shared" si="0"/>
        <v>3.2528549985516535</v>
      </c>
      <c r="H14" s="172">
        <v>50632</v>
      </c>
      <c r="I14" s="247">
        <f t="shared" si="1"/>
        <v>17.103807868541644</v>
      </c>
    </row>
    <row r="15" spans="1:9" ht="18" customHeight="1">
      <c r="A15" s="282"/>
      <c r="B15" s="282"/>
      <c r="C15" s="235"/>
      <c r="D15" s="240"/>
      <c r="E15" s="241" t="s">
        <v>28</v>
      </c>
      <c r="F15" s="165">
        <v>2074</v>
      </c>
      <c r="G15" s="242">
        <f t="shared" si="0"/>
        <v>0.11378299377649817</v>
      </c>
      <c r="H15" s="169">
        <v>2384</v>
      </c>
      <c r="I15" s="243">
        <f t="shared" si="1"/>
        <v>-13.003355704697983</v>
      </c>
    </row>
    <row r="16" spans="1:11" ht="18" customHeight="1">
      <c r="A16" s="282"/>
      <c r="B16" s="282"/>
      <c r="C16" s="235"/>
      <c r="D16" s="240"/>
      <c r="E16" s="248" t="s">
        <v>29</v>
      </c>
      <c r="F16" s="170">
        <v>57218</v>
      </c>
      <c r="G16" s="238">
        <f t="shared" si="0"/>
        <v>3.139072004775155</v>
      </c>
      <c r="H16" s="173">
        <v>48248</v>
      </c>
      <c r="I16" s="239">
        <f t="shared" si="1"/>
        <v>18.591444204941144</v>
      </c>
      <c r="K16" s="249"/>
    </row>
    <row r="17" spans="1:9" ht="18" customHeight="1">
      <c r="A17" s="282"/>
      <c r="B17" s="282"/>
      <c r="C17" s="235"/>
      <c r="D17" s="284" t="s">
        <v>30</v>
      </c>
      <c r="E17" s="285"/>
      <c r="F17" s="170">
        <v>67776</v>
      </c>
      <c r="G17" s="238">
        <f t="shared" si="0"/>
        <v>3.7183009576643875</v>
      </c>
      <c r="H17" s="173">
        <v>63298</v>
      </c>
      <c r="I17" s="239">
        <f t="shared" si="1"/>
        <v>7.0744731271130235</v>
      </c>
    </row>
    <row r="18" spans="1:9" ht="18" customHeight="1">
      <c r="A18" s="282"/>
      <c r="B18" s="282"/>
      <c r="C18" s="235"/>
      <c r="D18" s="286" t="s">
        <v>94</v>
      </c>
      <c r="E18" s="287"/>
      <c r="F18" s="165">
        <v>3722</v>
      </c>
      <c r="G18" s="242">
        <f t="shared" si="0"/>
        <v>0.20419493868665678</v>
      </c>
      <c r="H18" s="169">
        <v>3857</v>
      </c>
      <c r="I18" s="243">
        <f t="shared" si="1"/>
        <v>-3.500129634430904</v>
      </c>
    </row>
    <row r="19" spans="1:26" ht="18" customHeight="1">
      <c r="A19" s="282"/>
      <c r="B19" s="282"/>
      <c r="C19" s="251"/>
      <c r="D19" s="286" t="s">
        <v>95</v>
      </c>
      <c r="E19" s="287"/>
      <c r="F19" s="252">
        <v>794</v>
      </c>
      <c r="G19" s="242">
        <f t="shared" si="0"/>
        <v>0.04356012394336526</v>
      </c>
      <c r="H19" s="169">
        <v>183</v>
      </c>
      <c r="I19" s="243">
        <f t="shared" si="1"/>
        <v>333.879781420765</v>
      </c>
      <c r="Z19" s="167" t="s">
        <v>96</v>
      </c>
    </row>
    <row r="20" spans="1:9" ht="18" customHeight="1">
      <c r="A20" s="282"/>
      <c r="B20" s="282"/>
      <c r="C20" s="163" t="s">
        <v>5</v>
      </c>
      <c r="D20" s="164"/>
      <c r="E20" s="164"/>
      <c r="F20" s="165">
        <v>31382</v>
      </c>
      <c r="G20" s="242">
        <f t="shared" si="0"/>
        <v>1.721667266487013</v>
      </c>
      <c r="H20" s="169">
        <v>36911</v>
      </c>
      <c r="I20" s="243">
        <f t="shared" si="1"/>
        <v>-14.979274471024894</v>
      </c>
    </row>
    <row r="21" spans="1:9" ht="18" customHeight="1">
      <c r="A21" s="282"/>
      <c r="B21" s="282"/>
      <c r="C21" s="163" t="s">
        <v>6</v>
      </c>
      <c r="D21" s="164"/>
      <c r="E21" s="164"/>
      <c r="F21" s="165">
        <v>258434</v>
      </c>
      <c r="G21" s="242">
        <f t="shared" si="0"/>
        <v>14.178107142543647</v>
      </c>
      <c r="H21" s="169">
        <v>272575</v>
      </c>
      <c r="I21" s="243">
        <f t="shared" si="1"/>
        <v>-5.1879299275428785</v>
      </c>
    </row>
    <row r="22" spans="1:9" ht="18" customHeight="1">
      <c r="A22" s="282"/>
      <c r="B22" s="282"/>
      <c r="C22" s="163" t="s">
        <v>31</v>
      </c>
      <c r="D22" s="164"/>
      <c r="E22" s="164"/>
      <c r="F22" s="165">
        <v>15135</v>
      </c>
      <c r="G22" s="242">
        <f t="shared" si="0"/>
        <v>0.8303305741597395</v>
      </c>
      <c r="H22" s="169">
        <v>13214</v>
      </c>
      <c r="I22" s="243">
        <f t="shared" si="1"/>
        <v>14.537611624035108</v>
      </c>
    </row>
    <row r="23" spans="1:9" ht="18" customHeight="1">
      <c r="A23" s="282"/>
      <c r="B23" s="282"/>
      <c r="C23" s="163" t="s">
        <v>7</v>
      </c>
      <c r="D23" s="164"/>
      <c r="E23" s="164"/>
      <c r="F23" s="165">
        <v>515515</v>
      </c>
      <c r="G23" s="242">
        <f t="shared" si="0"/>
        <v>28.281986517208992</v>
      </c>
      <c r="H23" s="169">
        <v>505298</v>
      </c>
      <c r="I23" s="243">
        <f t="shared" si="1"/>
        <v>2.021975151296851</v>
      </c>
    </row>
    <row r="24" spans="1:9" ht="18" customHeight="1">
      <c r="A24" s="282"/>
      <c r="B24" s="282"/>
      <c r="C24" s="163" t="s">
        <v>32</v>
      </c>
      <c r="D24" s="164"/>
      <c r="E24" s="164"/>
      <c r="F24" s="165">
        <v>2657</v>
      </c>
      <c r="G24" s="242">
        <f t="shared" si="0"/>
        <v>0.14576731652080793</v>
      </c>
      <c r="H24" s="169">
        <v>3387</v>
      </c>
      <c r="I24" s="243">
        <f t="shared" si="1"/>
        <v>-21.552996752288156</v>
      </c>
    </row>
    <row r="25" spans="1:9" ht="18" customHeight="1">
      <c r="A25" s="282"/>
      <c r="B25" s="282"/>
      <c r="C25" s="163" t="s">
        <v>8</v>
      </c>
      <c r="D25" s="164"/>
      <c r="E25" s="164"/>
      <c r="F25" s="165">
        <v>110948</v>
      </c>
      <c r="G25" s="242">
        <f t="shared" si="0"/>
        <v>6.086786689255024</v>
      </c>
      <c r="H25" s="169">
        <v>125848</v>
      </c>
      <c r="I25" s="243">
        <f t="shared" si="1"/>
        <v>-11.839679613502007</v>
      </c>
    </row>
    <row r="26" spans="1:9" ht="18" customHeight="1">
      <c r="A26" s="282"/>
      <c r="B26" s="282"/>
      <c r="C26" s="253" t="s">
        <v>9</v>
      </c>
      <c r="D26" s="254"/>
      <c r="E26" s="254"/>
      <c r="F26" s="255">
        <v>626536</v>
      </c>
      <c r="G26" s="256">
        <f t="shared" si="0"/>
        <v>34.37277810450919</v>
      </c>
      <c r="H26" s="257">
        <v>623682</v>
      </c>
      <c r="I26" s="258">
        <f t="shared" si="1"/>
        <v>0.4576049974185592</v>
      </c>
    </row>
    <row r="27" spans="1:9" ht="18" customHeight="1">
      <c r="A27" s="282"/>
      <c r="B27" s="283"/>
      <c r="C27" s="259" t="s">
        <v>10</v>
      </c>
      <c r="D27" s="260"/>
      <c r="E27" s="260"/>
      <c r="F27" s="261">
        <f>SUM(F9,F20:F26)</f>
        <v>1822768</v>
      </c>
      <c r="G27" s="262">
        <f t="shared" si="0"/>
        <v>100</v>
      </c>
      <c r="H27" s="261">
        <f>SUM(H9,H20:H26)</f>
        <v>1827762</v>
      </c>
      <c r="I27" s="263">
        <f t="shared" si="1"/>
        <v>-0.27323032210977427</v>
      </c>
    </row>
    <row r="28" spans="1:9" ht="18" customHeight="1">
      <c r="A28" s="282"/>
      <c r="B28" s="281" t="s">
        <v>89</v>
      </c>
      <c r="C28" s="230" t="s">
        <v>11</v>
      </c>
      <c r="D28" s="231"/>
      <c r="E28" s="231"/>
      <c r="F28" s="171">
        <v>399341</v>
      </c>
      <c r="G28" s="232">
        <f>F28/$F$45*100</f>
        <v>21.90849301721338</v>
      </c>
      <c r="H28" s="171">
        <v>403512</v>
      </c>
      <c r="I28" s="264">
        <f>(F28/H28-1)*100</f>
        <v>-1.0336743393009384</v>
      </c>
    </row>
    <row r="29" spans="1:9" ht="18" customHeight="1">
      <c r="A29" s="282"/>
      <c r="B29" s="282"/>
      <c r="C29" s="235"/>
      <c r="D29" s="250" t="s">
        <v>12</v>
      </c>
      <c r="E29" s="164"/>
      <c r="F29" s="165">
        <v>260331</v>
      </c>
      <c r="G29" s="242">
        <f aca="true" t="shared" si="2" ref="G29:G45">F29/$F$45*100</f>
        <v>14.282179630101034</v>
      </c>
      <c r="H29" s="165">
        <v>264226</v>
      </c>
      <c r="I29" s="265">
        <f aca="true" t="shared" si="3" ref="I29:I45">(F29/H29-1)*100</f>
        <v>-1.4741168545109096</v>
      </c>
    </row>
    <row r="30" spans="1:9" ht="18" customHeight="1">
      <c r="A30" s="282"/>
      <c r="B30" s="282"/>
      <c r="C30" s="235"/>
      <c r="D30" s="250" t="s">
        <v>33</v>
      </c>
      <c r="E30" s="164"/>
      <c r="F30" s="165">
        <v>22426</v>
      </c>
      <c r="G30" s="242">
        <f t="shared" si="2"/>
        <v>1.2303266241233113</v>
      </c>
      <c r="H30" s="165">
        <v>20790</v>
      </c>
      <c r="I30" s="265">
        <f t="shared" si="3"/>
        <v>7.86916786916787</v>
      </c>
    </row>
    <row r="31" spans="1:9" ht="18" customHeight="1">
      <c r="A31" s="282"/>
      <c r="B31" s="282"/>
      <c r="C31" s="266"/>
      <c r="D31" s="250" t="s">
        <v>13</v>
      </c>
      <c r="E31" s="164"/>
      <c r="F31" s="165">
        <v>116584</v>
      </c>
      <c r="G31" s="242">
        <f t="shared" si="2"/>
        <v>6.395986762989036</v>
      </c>
      <c r="H31" s="165">
        <v>118496</v>
      </c>
      <c r="I31" s="265">
        <f t="shared" si="3"/>
        <v>-1.6135565757493975</v>
      </c>
    </row>
    <row r="32" spans="1:9" ht="18" customHeight="1">
      <c r="A32" s="282"/>
      <c r="B32" s="282"/>
      <c r="C32" s="267" t="s">
        <v>14</v>
      </c>
      <c r="D32" s="246"/>
      <c r="E32" s="246"/>
      <c r="F32" s="171">
        <v>982231</v>
      </c>
      <c r="G32" s="232">
        <f t="shared" si="2"/>
        <v>53.88678098364685</v>
      </c>
      <c r="H32" s="171">
        <v>948171</v>
      </c>
      <c r="I32" s="264">
        <f t="shared" si="3"/>
        <v>3.5921790478721682</v>
      </c>
    </row>
    <row r="33" spans="1:9" ht="18" customHeight="1">
      <c r="A33" s="282"/>
      <c r="B33" s="282"/>
      <c r="C33" s="235"/>
      <c r="D33" s="250" t="s">
        <v>15</v>
      </c>
      <c r="E33" s="164"/>
      <c r="F33" s="165">
        <v>72477</v>
      </c>
      <c r="G33" s="242">
        <f t="shared" si="2"/>
        <v>3.97620541944998</v>
      </c>
      <c r="H33" s="165">
        <v>75511</v>
      </c>
      <c r="I33" s="265">
        <f t="shared" si="3"/>
        <v>-4.017957648554516</v>
      </c>
    </row>
    <row r="34" spans="1:9" ht="18" customHeight="1">
      <c r="A34" s="282"/>
      <c r="B34" s="282"/>
      <c r="C34" s="235"/>
      <c r="D34" s="250" t="s">
        <v>34</v>
      </c>
      <c r="E34" s="164"/>
      <c r="F34" s="165">
        <v>21439</v>
      </c>
      <c r="G34" s="242">
        <f t="shared" si="2"/>
        <v>1.176178208087919</v>
      </c>
      <c r="H34" s="165">
        <v>20529</v>
      </c>
      <c r="I34" s="265">
        <f t="shared" si="3"/>
        <v>4.432753665546296</v>
      </c>
    </row>
    <row r="35" spans="1:9" ht="18" customHeight="1">
      <c r="A35" s="282"/>
      <c r="B35" s="282"/>
      <c r="C35" s="235"/>
      <c r="D35" s="250" t="s">
        <v>35</v>
      </c>
      <c r="E35" s="164"/>
      <c r="F35" s="165">
        <v>515767</v>
      </c>
      <c r="G35" s="242">
        <f t="shared" si="2"/>
        <v>28.295811644707392</v>
      </c>
      <c r="H35" s="165">
        <v>493626</v>
      </c>
      <c r="I35" s="265">
        <f t="shared" si="3"/>
        <v>4.4853796193879525</v>
      </c>
    </row>
    <row r="36" spans="1:9" ht="18" customHeight="1">
      <c r="A36" s="282"/>
      <c r="B36" s="282"/>
      <c r="C36" s="235"/>
      <c r="D36" s="250" t="s">
        <v>36</v>
      </c>
      <c r="E36" s="164"/>
      <c r="F36" s="165">
        <v>14325</v>
      </c>
      <c r="G36" s="242">
        <f t="shared" si="2"/>
        <v>0.7858926643434602</v>
      </c>
      <c r="H36" s="165">
        <v>18488</v>
      </c>
      <c r="I36" s="265">
        <f t="shared" si="3"/>
        <v>-22.51730852444829</v>
      </c>
    </row>
    <row r="37" spans="1:9" ht="18" customHeight="1">
      <c r="A37" s="282"/>
      <c r="B37" s="282"/>
      <c r="C37" s="235"/>
      <c r="D37" s="250" t="s">
        <v>16</v>
      </c>
      <c r="E37" s="164"/>
      <c r="F37" s="165">
        <v>242142</v>
      </c>
      <c r="G37" s="242">
        <f t="shared" si="2"/>
        <v>13.284301677448804</v>
      </c>
      <c r="H37" s="165">
        <v>211019</v>
      </c>
      <c r="I37" s="265">
        <f t="shared" si="3"/>
        <v>14.748908866026289</v>
      </c>
    </row>
    <row r="38" spans="1:9" ht="18" customHeight="1">
      <c r="A38" s="282"/>
      <c r="B38" s="282"/>
      <c r="C38" s="266"/>
      <c r="D38" s="250" t="s">
        <v>37</v>
      </c>
      <c r="E38" s="164"/>
      <c r="F38" s="165">
        <v>115081</v>
      </c>
      <c r="G38" s="242">
        <f t="shared" si="2"/>
        <v>6.313529752552162</v>
      </c>
      <c r="H38" s="165">
        <v>127998</v>
      </c>
      <c r="I38" s="265">
        <f t="shared" si="3"/>
        <v>-10.09156393068642</v>
      </c>
    </row>
    <row r="39" spans="1:9" ht="18" customHeight="1">
      <c r="A39" s="282"/>
      <c r="B39" s="282"/>
      <c r="C39" s="267" t="s">
        <v>17</v>
      </c>
      <c r="D39" s="246"/>
      <c r="E39" s="246"/>
      <c r="F39" s="171">
        <v>441196</v>
      </c>
      <c r="G39" s="232">
        <f t="shared" si="2"/>
        <v>24.20472599913977</v>
      </c>
      <c r="H39" s="171">
        <v>476079</v>
      </c>
      <c r="I39" s="264">
        <f t="shared" si="3"/>
        <v>-7.327145284711156</v>
      </c>
    </row>
    <row r="40" spans="1:9" ht="18" customHeight="1">
      <c r="A40" s="282"/>
      <c r="B40" s="282"/>
      <c r="C40" s="235"/>
      <c r="D40" s="236" t="s">
        <v>18</v>
      </c>
      <c r="E40" s="237"/>
      <c r="F40" s="170">
        <v>352570</v>
      </c>
      <c r="G40" s="238">
        <f t="shared" si="2"/>
        <v>19.342560325834114</v>
      </c>
      <c r="H40" s="170">
        <v>343408</v>
      </c>
      <c r="I40" s="268">
        <f t="shared" si="3"/>
        <v>2.6679634720216283</v>
      </c>
    </row>
    <row r="41" spans="1:9" ht="18" customHeight="1">
      <c r="A41" s="282"/>
      <c r="B41" s="282"/>
      <c r="C41" s="235"/>
      <c r="D41" s="240"/>
      <c r="E41" s="269" t="s">
        <v>92</v>
      </c>
      <c r="F41" s="165">
        <v>268103</v>
      </c>
      <c r="G41" s="242">
        <f t="shared" si="2"/>
        <v>14.708564117869086</v>
      </c>
      <c r="H41" s="165">
        <v>220767</v>
      </c>
      <c r="I41" s="270">
        <f t="shared" si="3"/>
        <v>21.441610385610165</v>
      </c>
    </row>
    <row r="42" spans="1:9" ht="18" customHeight="1">
      <c r="A42" s="282"/>
      <c r="B42" s="282"/>
      <c r="C42" s="235"/>
      <c r="D42" s="244"/>
      <c r="E42" s="271" t="s">
        <v>38</v>
      </c>
      <c r="F42" s="165">
        <v>84467</v>
      </c>
      <c r="G42" s="242">
        <f t="shared" si="2"/>
        <v>4.633996207965029</v>
      </c>
      <c r="H42" s="165">
        <v>122641</v>
      </c>
      <c r="I42" s="270">
        <f t="shared" si="3"/>
        <v>-31.12662160288974</v>
      </c>
    </row>
    <row r="43" spans="1:9" ht="18" customHeight="1">
      <c r="A43" s="282"/>
      <c r="B43" s="282"/>
      <c r="C43" s="235"/>
      <c r="D43" s="250" t="s">
        <v>39</v>
      </c>
      <c r="E43" s="272"/>
      <c r="F43" s="165">
        <v>88626</v>
      </c>
      <c r="G43" s="242">
        <f t="shared" si="2"/>
        <v>4.862165673305654</v>
      </c>
      <c r="H43" s="165">
        <v>132671</v>
      </c>
      <c r="I43" s="270">
        <f t="shared" si="3"/>
        <v>-33.1986643652343</v>
      </c>
    </row>
    <row r="44" spans="1:9" ht="18" customHeight="1">
      <c r="A44" s="282"/>
      <c r="B44" s="282"/>
      <c r="C44" s="273"/>
      <c r="D44" s="274" t="s">
        <v>40</v>
      </c>
      <c r="E44" s="275"/>
      <c r="F44" s="261">
        <v>0</v>
      </c>
      <c r="G44" s="262">
        <f t="shared" si="2"/>
        <v>0</v>
      </c>
      <c r="H44" s="257">
        <v>0</v>
      </c>
      <c r="I44" s="258" t="e">
        <f t="shared" si="3"/>
        <v>#DIV/0!</v>
      </c>
    </row>
    <row r="45" spans="1:9" ht="18" customHeight="1">
      <c r="A45" s="283"/>
      <c r="B45" s="283"/>
      <c r="C45" s="273" t="s">
        <v>19</v>
      </c>
      <c r="D45" s="276"/>
      <c r="E45" s="276"/>
      <c r="F45" s="277">
        <f>SUM(F28,F32,F39)</f>
        <v>1822768</v>
      </c>
      <c r="G45" s="263">
        <f t="shared" si="2"/>
        <v>100</v>
      </c>
      <c r="H45" s="277">
        <f>SUM(H28,H32,H39)</f>
        <v>1827762</v>
      </c>
      <c r="I45" s="263">
        <f t="shared" si="3"/>
        <v>-0.27323032210977427</v>
      </c>
    </row>
    <row r="46" ht="13.5">
      <c r="A46" s="278" t="s">
        <v>20</v>
      </c>
    </row>
    <row r="47" ht="13.5">
      <c r="A47" s="279" t="s">
        <v>21</v>
      </c>
    </row>
    <row r="48" ht="13.5">
      <c r="A48" s="279"/>
    </row>
    <row r="57" ht="13.5">
      <c r="I57" s="280"/>
    </row>
    <row r="58" ht="13.5">
      <c r="I58" s="280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zoomScalePageLayoutView="0" workbookViewId="0" topLeftCell="A1">
      <pane xSplit="5" ySplit="7" topLeftCell="F41" activePane="bottomRight" state="frozen"/>
      <selection pane="topLeft" activeCell="F3" sqref="F3"/>
      <selection pane="topRight" activeCell="F3" sqref="F3"/>
      <selection pane="bottomLeft" activeCell="F3" sqref="F3"/>
      <selection pane="bottomRight" activeCell="I9" sqref="I9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38" t="s">
        <v>0</v>
      </c>
      <c r="B1" s="17"/>
      <c r="C1" s="17"/>
      <c r="D1" s="60" t="s">
        <v>247</v>
      </c>
      <c r="E1" s="21"/>
      <c r="F1" s="21"/>
      <c r="G1" s="21"/>
    </row>
    <row r="2" ht="15" customHeight="1"/>
    <row r="3" spans="1:4" ht="15" customHeight="1">
      <c r="A3" s="22" t="s">
        <v>47</v>
      </c>
      <c r="B3" s="22"/>
      <c r="C3" s="22"/>
      <c r="D3" s="22"/>
    </row>
    <row r="4" spans="1:4" ht="15" customHeight="1">
      <c r="A4" s="22"/>
      <c r="B4" s="22"/>
      <c r="C4" s="22"/>
      <c r="D4" s="22"/>
    </row>
    <row r="5" spans="1:15" ht="15.75" customHeight="1">
      <c r="A5" s="19" t="s">
        <v>238</v>
      </c>
      <c r="B5" s="19"/>
      <c r="C5" s="19"/>
      <c r="D5" s="19"/>
      <c r="K5" s="23"/>
      <c r="O5" s="23" t="s">
        <v>48</v>
      </c>
    </row>
    <row r="6" spans="1:15" ht="15.75" customHeight="1">
      <c r="A6" s="293" t="s">
        <v>49</v>
      </c>
      <c r="B6" s="294"/>
      <c r="C6" s="294"/>
      <c r="D6" s="294"/>
      <c r="E6" s="295"/>
      <c r="F6" s="288" t="s">
        <v>254</v>
      </c>
      <c r="G6" s="289"/>
      <c r="H6" s="288" t="s">
        <v>255</v>
      </c>
      <c r="I6" s="289"/>
      <c r="J6" s="310" t="s">
        <v>248</v>
      </c>
      <c r="K6" s="311"/>
      <c r="L6" s="310"/>
      <c r="M6" s="311"/>
      <c r="N6" s="310"/>
      <c r="O6" s="311"/>
    </row>
    <row r="7" spans="1:15" ht="15.75" customHeight="1">
      <c r="A7" s="296"/>
      <c r="B7" s="297"/>
      <c r="C7" s="297"/>
      <c r="D7" s="297"/>
      <c r="E7" s="298"/>
      <c r="F7" s="174" t="s">
        <v>245</v>
      </c>
      <c r="G7" s="175" t="s">
        <v>2</v>
      </c>
      <c r="H7" s="174" t="s">
        <v>245</v>
      </c>
      <c r="I7" s="175" t="s">
        <v>2</v>
      </c>
      <c r="J7" s="61" t="s">
        <v>245</v>
      </c>
      <c r="K7" s="24" t="s">
        <v>2</v>
      </c>
      <c r="L7" s="61" t="s">
        <v>245</v>
      </c>
      <c r="M7" s="24" t="s">
        <v>2</v>
      </c>
      <c r="N7" s="61" t="s">
        <v>245</v>
      </c>
      <c r="O7" s="24" t="s">
        <v>2</v>
      </c>
    </row>
    <row r="8" spans="1:25" ht="15.75" customHeight="1">
      <c r="A8" s="305" t="s">
        <v>83</v>
      </c>
      <c r="B8" s="34" t="s">
        <v>50</v>
      </c>
      <c r="C8" s="35"/>
      <c r="D8" s="35"/>
      <c r="E8" s="50" t="s">
        <v>41</v>
      </c>
      <c r="F8" s="176">
        <v>2714</v>
      </c>
      <c r="G8" s="176">
        <v>2663</v>
      </c>
      <c r="H8" s="176">
        <v>1209</v>
      </c>
      <c r="I8" s="176">
        <v>1834</v>
      </c>
      <c r="J8" s="62">
        <v>7586</v>
      </c>
      <c r="K8" s="63">
        <v>7195</v>
      </c>
      <c r="L8" s="62"/>
      <c r="M8" s="64"/>
      <c r="N8" s="62"/>
      <c r="O8" s="65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ht="15.75" customHeight="1">
      <c r="A9" s="306"/>
      <c r="B9" s="4"/>
      <c r="C9" s="18" t="s">
        <v>51</v>
      </c>
      <c r="D9" s="25"/>
      <c r="E9" s="48" t="s">
        <v>42</v>
      </c>
      <c r="F9" s="177">
        <v>2680</v>
      </c>
      <c r="G9" s="178">
        <v>2663</v>
      </c>
      <c r="H9" s="177">
        <f>H8-H10</f>
        <v>1136</v>
      </c>
      <c r="I9" s="178">
        <v>1390</v>
      </c>
      <c r="J9" s="44">
        <v>7584</v>
      </c>
      <c r="K9" s="67">
        <v>7193</v>
      </c>
      <c r="L9" s="44"/>
      <c r="M9" s="68"/>
      <c r="N9" s="44"/>
      <c r="O9" s="69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ht="15.75" customHeight="1">
      <c r="A10" s="306"/>
      <c r="B10" s="6"/>
      <c r="C10" s="18" t="s">
        <v>52</v>
      </c>
      <c r="D10" s="25"/>
      <c r="E10" s="48" t="s">
        <v>43</v>
      </c>
      <c r="F10" s="177">
        <v>35</v>
      </c>
      <c r="G10" s="178">
        <v>0</v>
      </c>
      <c r="H10" s="177">
        <v>73</v>
      </c>
      <c r="I10" s="178">
        <v>444</v>
      </c>
      <c r="J10" s="44">
        <v>2</v>
      </c>
      <c r="K10" s="67">
        <v>2</v>
      </c>
      <c r="L10" s="44"/>
      <c r="M10" s="68"/>
      <c r="N10" s="44"/>
      <c r="O10" s="69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ht="15.75" customHeight="1">
      <c r="A11" s="306"/>
      <c r="B11" s="30" t="s">
        <v>53</v>
      </c>
      <c r="C11" s="37"/>
      <c r="D11" s="37"/>
      <c r="E11" s="47" t="s">
        <v>44</v>
      </c>
      <c r="F11" s="179">
        <v>2712</v>
      </c>
      <c r="G11" s="180">
        <v>2635</v>
      </c>
      <c r="H11" s="179">
        <v>1217</v>
      </c>
      <c r="I11" s="180">
        <v>1597</v>
      </c>
      <c r="J11" s="72">
        <v>7612</v>
      </c>
      <c r="K11" s="73">
        <v>7221</v>
      </c>
      <c r="L11" s="72"/>
      <c r="M11" s="74"/>
      <c r="N11" s="72"/>
      <c r="O11" s="75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ht="15.75" customHeight="1">
      <c r="A12" s="306"/>
      <c r="B12" s="3"/>
      <c r="C12" s="18" t="s">
        <v>54</v>
      </c>
      <c r="D12" s="25"/>
      <c r="E12" s="48" t="s">
        <v>45</v>
      </c>
      <c r="F12" s="177">
        <v>2712</v>
      </c>
      <c r="G12" s="178">
        <v>2635</v>
      </c>
      <c r="H12" s="179">
        <v>1144</v>
      </c>
      <c r="I12" s="180">
        <v>1153</v>
      </c>
      <c r="J12" s="44">
        <v>6452</v>
      </c>
      <c r="K12" s="67">
        <v>6099</v>
      </c>
      <c r="L12" s="44"/>
      <c r="M12" s="68"/>
      <c r="N12" s="44"/>
      <c r="O12" s="69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ht="15.75" customHeight="1">
      <c r="A13" s="306"/>
      <c r="B13" s="4"/>
      <c r="C13" s="32" t="s">
        <v>55</v>
      </c>
      <c r="D13" s="33"/>
      <c r="E13" s="52" t="s">
        <v>46</v>
      </c>
      <c r="F13" s="181">
        <v>0.4</v>
      </c>
      <c r="G13" s="181">
        <v>0.4</v>
      </c>
      <c r="H13" s="182">
        <v>73</v>
      </c>
      <c r="I13" s="183">
        <v>444</v>
      </c>
      <c r="J13" s="41">
        <v>1161</v>
      </c>
      <c r="K13" s="76">
        <v>1122</v>
      </c>
      <c r="L13" s="42"/>
      <c r="M13" s="77"/>
      <c r="N13" s="42"/>
      <c r="O13" s="78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ht="15.75" customHeight="1">
      <c r="A14" s="306"/>
      <c r="B14" s="26" t="s">
        <v>56</v>
      </c>
      <c r="C14" s="25"/>
      <c r="D14" s="25"/>
      <c r="E14" s="48" t="s">
        <v>97</v>
      </c>
      <c r="F14" s="184">
        <f aca="true" t="shared" si="0" ref="F14:I15">F9-F12</f>
        <v>-32</v>
      </c>
      <c r="G14" s="185">
        <f t="shared" si="0"/>
        <v>28</v>
      </c>
      <c r="H14" s="185">
        <f t="shared" si="0"/>
        <v>-8</v>
      </c>
      <c r="I14" s="185">
        <f t="shared" si="0"/>
        <v>237</v>
      </c>
      <c r="J14" s="43">
        <f aca="true" t="shared" si="1" ref="J14:O15">J9-J12</f>
        <v>1132</v>
      </c>
      <c r="K14" s="79">
        <f t="shared" si="1"/>
        <v>1094</v>
      </c>
      <c r="L14" s="43">
        <f t="shared" si="1"/>
        <v>0</v>
      </c>
      <c r="M14" s="79">
        <f t="shared" si="1"/>
        <v>0</v>
      </c>
      <c r="N14" s="43">
        <f t="shared" si="1"/>
        <v>0</v>
      </c>
      <c r="O14" s="79">
        <f t="shared" si="1"/>
        <v>0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ht="15.75" customHeight="1">
      <c r="A15" s="306"/>
      <c r="B15" s="26" t="s">
        <v>57</v>
      </c>
      <c r="C15" s="25"/>
      <c r="D15" s="25"/>
      <c r="E15" s="48" t="s">
        <v>98</v>
      </c>
      <c r="F15" s="185">
        <f t="shared" si="0"/>
        <v>34.6</v>
      </c>
      <c r="G15" s="185">
        <f t="shared" si="0"/>
        <v>-0.4</v>
      </c>
      <c r="H15" s="184">
        <f t="shared" si="0"/>
        <v>0</v>
      </c>
      <c r="I15" s="185">
        <f t="shared" si="0"/>
        <v>0</v>
      </c>
      <c r="J15" s="43">
        <f t="shared" si="1"/>
        <v>-1159</v>
      </c>
      <c r="K15" s="79">
        <f t="shared" si="1"/>
        <v>-1120</v>
      </c>
      <c r="L15" s="43">
        <f t="shared" si="1"/>
        <v>0</v>
      </c>
      <c r="M15" s="79">
        <f t="shared" si="1"/>
        <v>0</v>
      </c>
      <c r="N15" s="43">
        <f t="shared" si="1"/>
        <v>0</v>
      </c>
      <c r="O15" s="79">
        <f t="shared" si="1"/>
        <v>0</v>
      </c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1:25" ht="15.75" customHeight="1">
      <c r="A16" s="306"/>
      <c r="B16" s="26" t="s">
        <v>58</v>
      </c>
      <c r="C16" s="25"/>
      <c r="D16" s="25"/>
      <c r="E16" s="48" t="s">
        <v>99</v>
      </c>
      <c r="F16" s="186">
        <f>F8-F11</f>
        <v>2</v>
      </c>
      <c r="G16" s="181">
        <f>G8-G11</f>
        <v>28</v>
      </c>
      <c r="H16" s="186">
        <f>H8-H11</f>
        <v>-8</v>
      </c>
      <c r="I16" s="186">
        <f>I8-I11</f>
        <v>237</v>
      </c>
      <c r="J16" s="41">
        <f aca="true" t="shared" si="2" ref="J16:O16">J8-J11</f>
        <v>-26</v>
      </c>
      <c r="K16" s="76">
        <f t="shared" si="2"/>
        <v>-26</v>
      </c>
      <c r="L16" s="41">
        <f t="shared" si="2"/>
        <v>0</v>
      </c>
      <c r="M16" s="76">
        <f t="shared" si="2"/>
        <v>0</v>
      </c>
      <c r="N16" s="41">
        <f t="shared" si="2"/>
        <v>0</v>
      </c>
      <c r="O16" s="76">
        <f t="shared" si="2"/>
        <v>0</v>
      </c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15.75" customHeight="1">
      <c r="A17" s="306"/>
      <c r="B17" s="26" t="s">
        <v>59</v>
      </c>
      <c r="C17" s="25"/>
      <c r="D17" s="25"/>
      <c r="E17" s="20"/>
      <c r="F17" s="184"/>
      <c r="G17" s="185"/>
      <c r="H17" s="182"/>
      <c r="I17" s="183"/>
      <c r="J17" s="43">
        <v>6901</v>
      </c>
      <c r="K17" s="79">
        <v>12627</v>
      </c>
      <c r="L17" s="44"/>
      <c r="M17" s="68"/>
      <c r="N17" s="70"/>
      <c r="O17" s="80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1:25" ht="15.75" customHeight="1">
      <c r="A18" s="307"/>
      <c r="B18" s="29" t="s">
        <v>60</v>
      </c>
      <c r="C18" s="19"/>
      <c r="D18" s="19"/>
      <c r="E18" s="12"/>
      <c r="F18" s="187"/>
      <c r="G18" s="188"/>
      <c r="H18" s="189"/>
      <c r="I18" s="190"/>
      <c r="J18" s="81"/>
      <c r="K18" s="82">
        <v>0</v>
      </c>
      <c r="L18" s="83"/>
      <c r="M18" s="84"/>
      <c r="N18" s="83"/>
      <c r="O18" s="85"/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 spans="1:25" ht="15.75" customHeight="1">
      <c r="A19" s="306" t="s">
        <v>84</v>
      </c>
      <c r="B19" s="30" t="s">
        <v>61</v>
      </c>
      <c r="C19" s="31"/>
      <c r="D19" s="31"/>
      <c r="E19" s="53"/>
      <c r="F19" s="191">
        <v>4158</v>
      </c>
      <c r="G19" s="192">
        <v>2286</v>
      </c>
      <c r="H19" s="193">
        <v>1004</v>
      </c>
      <c r="I19" s="194">
        <v>1551</v>
      </c>
      <c r="J19" s="39">
        <v>1295</v>
      </c>
      <c r="K19" s="86">
        <v>1445</v>
      </c>
      <c r="L19" s="40"/>
      <c r="M19" s="87"/>
      <c r="N19" s="40"/>
      <c r="O19" s="88"/>
      <c r="P19" s="66"/>
      <c r="Q19" s="66"/>
      <c r="R19" s="66"/>
      <c r="S19" s="66"/>
      <c r="T19" s="66"/>
      <c r="U19" s="66"/>
      <c r="V19" s="66"/>
      <c r="W19" s="66"/>
      <c r="X19" s="66"/>
      <c r="Y19" s="66"/>
    </row>
    <row r="20" spans="1:25" ht="15.75" customHeight="1">
      <c r="A20" s="306"/>
      <c r="B20" s="13"/>
      <c r="C20" s="18" t="s">
        <v>62</v>
      </c>
      <c r="D20" s="25"/>
      <c r="E20" s="48"/>
      <c r="F20" s="184">
        <v>4092</v>
      </c>
      <c r="G20" s="185">
        <v>2247</v>
      </c>
      <c r="H20" s="177">
        <v>1000</v>
      </c>
      <c r="I20" s="178">
        <v>1547</v>
      </c>
      <c r="J20" s="43">
        <v>203</v>
      </c>
      <c r="K20" s="79">
        <v>363</v>
      </c>
      <c r="L20" s="44"/>
      <c r="M20" s="68"/>
      <c r="N20" s="44"/>
      <c r="O20" s="69"/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 spans="1:25" ht="15.75" customHeight="1">
      <c r="A21" s="306"/>
      <c r="B21" s="5" t="s">
        <v>63</v>
      </c>
      <c r="C21" s="37"/>
      <c r="D21" s="37"/>
      <c r="E21" s="47" t="s">
        <v>100</v>
      </c>
      <c r="F21" s="195">
        <v>4158</v>
      </c>
      <c r="G21" s="196">
        <v>2286</v>
      </c>
      <c r="H21" s="179">
        <v>1004</v>
      </c>
      <c r="I21" s="180">
        <v>1551</v>
      </c>
      <c r="J21" s="89">
        <v>1295</v>
      </c>
      <c r="K21" s="90">
        <v>1445</v>
      </c>
      <c r="L21" s="72"/>
      <c r="M21" s="74"/>
      <c r="N21" s="72"/>
      <c r="O21" s="75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5" ht="15.75" customHeight="1">
      <c r="A22" s="306"/>
      <c r="B22" s="30" t="s">
        <v>64</v>
      </c>
      <c r="C22" s="31"/>
      <c r="D22" s="31"/>
      <c r="E22" s="53" t="s">
        <v>101</v>
      </c>
      <c r="F22" s="191">
        <v>5012</v>
      </c>
      <c r="G22" s="192">
        <v>3144</v>
      </c>
      <c r="H22" s="193">
        <v>4089</v>
      </c>
      <c r="I22" s="194">
        <v>1983</v>
      </c>
      <c r="J22" s="39">
        <v>1398</v>
      </c>
      <c r="K22" s="86">
        <v>1815</v>
      </c>
      <c r="L22" s="40"/>
      <c r="M22" s="87"/>
      <c r="N22" s="40"/>
      <c r="O22" s="88"/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 spans="1:25" ht="15.75" customHeight="1">
      <c r="A23" s="306"/>
      <c r="B23" s="3" t="s">
        <v>65</v>
      </c>
      <c r="C23" s="32" t="s">
        <v>66</v>
      </c>
      <c r="D23" s="33"/>
      <c r="E23" s="52"/>
      <c r="F23" s="186">
        <v>668</v>
      </c>
      <c r="G23" s="181">
        <v>684</v>
      </c>
      <c r="H23" s="197">
        <v>2877</v>
      </c>
      <c r="I23" s="198">
        <v>1392</v>
      </c>
      <c r="J23" s="41">
        <v>844</v>
      </c>
      <c r="K23" s="76">
        <v>808</v>
      </c>
      <c r="L23" s="42"/>
      <c r="M23" s="77"/>
      <c r="N23" s="42"/>
      <c r="O23" s="78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25" ht="15.75" customHeight="1">
      <c r="A24" s="306"/>
      <c r="B24" s="26" t="s">
        <v>102</v>
      </c>
      <c r="C24" s="25"/>
      <c r="D24" s="25"/>
      <c r="E24" s="48" t="s">
        <v>103</v>
      </c>
      <c r="F24" s="185">
        <f>F21-F22</f>
        <v>-854</v>
      </c>
      <c r="G24" s="185">
        <f>G21-G22</f>
        <v>-858</v>
      </c>
      <c r="H24" s="184">
        <f>H21-H22</f>
        <v>-3085</v>
      </c>
      <c r="I24" s="185">
        <f>I21-I22</f>
        <v>-432</v>
      </c>
      <c r="J24" s="43">
        <f aca="true" t="shared" si="3" ref="J24:O24">J21-J22</f>
        <v>-103</v>
      </c>
      <c r="K24" s="79">
        <f t="shared" si="3"/>
        <v>-370</v>
      </c>
      <c r="L24" s="43">
        <f t="shared" si="3"/>
        <v>0</v>
      </c>
      <c r="M24" s="79">
        <f t="shared" si="3"/>
        <v>0</v>
      </c>
      <c r="N24" s="43">
        <f t="shared" si="3"/>
        <v>0</v>
      </c>
      <c r="O24" s="79">
        <f t="shared" si="3"/>
        <v>0</v>
      </c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spans="1:25" ht="15.75" customHeight="1">
      <c r="A25" s="306"/>
      <c r="B25" s="58" t="s">
        <v>67</v>
      </c>
      <c r="C25" s="33"/>
      <c r="D25" s="33"/>
      <c r="E25" s="308" t="s">
        <v>104</v>
      </c>
      <c r="F25" s="320">
        <v>3132</v>
      </c>
      <c r="G25" s="322">
        <v>3190</v>
      </c>
      <c r="H25" s="324">
        <v>6992</v>
      </c>
      <c r="I25" s="326">
        <v>6717</v>
      </c>
      <c r="J25" s="316">
        <v>103</v>
      </c>
      <c r="K25" s="318">
        <v>370</v>
      </c>
      <c r="L25" s="334"/>
      <c r="M25" s="318"/>
      <c r="N25" s="334"/>
      <c r="O25" s="318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1:25" ht="15.75" customHeight="1">
      <c r="A26" s="306"/>
      <c r="B26" s="5" t="s">
        <v>68</v>
      </c>
      <c r="C26" s="37"/>
      <c r="D26" s="37"/>
      <c r="E26" s="309"/>
      <c r="F26" s="321"/>
      <c r="G26" s="323"/>
      <c r="H26" s="325"/>
      <c r="I26" s="327"/>
      <c r="J26" s="317"/>
      <c r="K26" s="319"/>
      <c r="L26" s="335"/>
      <c r="M26" s="319"/>
      <c r="N26" s="335"/>
      <c r="O26" s="319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pans="1:25" ht="15.75" customHeight="1">
      <c r="A27" s="307"/>
      <c r="B27" s="29" t="s">
        <v>105</v>
      </c>
      <c r="C27" s="19"/>
      <c r="D27" s="19"/>
      <c r="E27" s="49" t="s">
        <v>106</v>
      </c>
      <c r="F27" s="199">
        <f>F24+F25</f>
        <v>2278</v>
      </c>
      <c r="G27" s="199">
        <f>G24+G25</f>
        <v>2332</v>
      </c>
      <c r="H27" s="199">
        <f>H24+H25</f>
        <v>3907</v>
      </c>
      <c r="I27" s="199">
        <f>I24+I25</f>
        <v>6285</v>
      </c>
      <c r="J27" s="45">
        <f aca="true" t="shared" si="4" ref="J27:O27">J24+J25</f>
        <v>0</v>
      </c>
      <c r="K27" s="91">
        <f t="shared" si="4"/>
        <v>0</v>
      </c>
      <c r="L27" s="45">
        <f t="shared" si="4"/>
        <v>0</v>
      </c>
      <c r="M27" s="91">
        <f t="shared" si="4"/>
        <v>0</v>
      </c>
      <c r="N27" s="45">
        <f t="shared" si="4"/>
        <v>0</v>
      </c>
      <c r="O27" s="91">
        <f t="shared" si="4"/>
        <v>0</v>
      </c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spans="1:25" ht="15.75" customHeight="1">
      <c r="A28" s="9"/>
      <c r="F28" s="66"/>
      <c r="G28" s="66"/>
      <c r="H28" s="66"/>
      <c r="I28" s="66"/>
      <c r="J28" s="66"/>
      <c r="K28" s="66"/>
      <c r="L28" s="92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5" ht="15.75" customHeight="1">
      <c r="A29" s="19"/>
      <c r="F29" s="66"/>
      <c r="G29" s="66"/>
      <c r="H29" s="66"/>
      <c r="I29" s="66"/>
      <c r="J29" s="93"/>
      <c r="K29" s="93"/>
      <c r="L29" s="92"/>
      <c r="M29" s="66"/>
      <c r="N29" s="66"/>
      <c r="O29" s="93" t="s">
        <v>107</v>
      </c>
      <c r="P29" s="66"/>
      <c r="Q29" s="66"/>
      <c r="R29" s="66"/>
      <c r="S29" s="66"/>
      <c r="T29" s="66"/>
      <c r="U29" s="66"/>
      <c r="V29" s="66"/>
      <c r="W29" s="66"/>
      <c r="X29" s="66"/>
      <c r="Y29" s="93"/>
    </row>
    <row r="30" spans="1:25" ht="15.75" customHeight="1">
      <c r="A30" s="299" t="s">
        <v>69</v>
      </c>
      <c r="B30" s="300"/>
      <c r="C30" s="300"/>
      <c r="D30" s="300"/>
      <c r="E30" s="301"/>
      <c r="F30" s="330" t="s">
        <v>252</v>
      </c>
      <c r="G30" s="331"/>
      <c r="H30" s="332" t="s">
        <v>253</v>
      </c>
      <c r="I30" s="333"/>
      <c r="J30" s="328" t="s">
        <v>256</v>
      </c>
      <c r="K30" s="329"/>
      <c r="L30" s="328" t="s">
        <v>250</v>
      </c>
      <c r="M30" s="329"/>
      <c r="N30" s="328" t="s">
        <v>251</v>
      </c>
      <c r="O30" s="329"/>
      <c r="P30" s="94"/>
      <c r="Q30" s="92"/>
      <c r="R30" s="94"/>
      <c r="S30" s="92"/>
      <c r="T30" s="94"/>
      <c r="U30" s="92"/>
      <c r="V30" s="94"/>
      <c r="W30" s="92"/>
      <c r="X30" s="94"/>
      <c r="Y30" s="92"/>
    </row>
    <row r="31" spans="1:25" ht="15.75" customHeight="1">
      <c r="A31" s="302"/>
      <c r="B31" s="303"/>
      <c r="C31" s="303"/>
      <c r="D31" s="303"/>
      <c r="E31" s="304"/>
      <c r="F31" s="61" t="s">
        <v>245</v>
      </c>
      <c r="G31" s="95" t="s">
        <v>2</v>
      </c>
      <c r="H31" s="61" t="s">
        <v>245</v>
      </c>
      <c r="I31" s="95" t="s">
        <v>2</v>
      </c>
      <c r="J31" s="61" t="s">
        <v>245</v>
      </c>
      <c r="K31" s="95" t="s">
        <v>2</v>
      </c>
      <c r="L31" s="61" t="s">
        <v>245</v>
      </c>
      <c r="M31" s="95" t="s">
        <v>2</v>
      </c>
      <c r="N31" s="61" t="s">
        <v>245</v>
      </c>
      <c r="O31" s="95" t="s">
        <v>2</v>
      </c>
      <c r="P31" s="96"/>
      <c r="Q31" s="96"/>
      <c r="R31" s="96"/>
      <c r="S31" s="96"/>
      <c r="T31" s="96"/>
      <c r="U31" s="96"/>
      <c r="V31" s="96"/>
      <c r="W31" s="96"/>
      <c r="X31" s="96"/>
      <c r="Y31" s="96"/>
    </row>
    <row r="32" spans="1:25" ht="15.75" customHeight="1">
      <c r="A32" s="305" t="s">
        <v>85</v>
      </c>
      <c r="B32" s="34" t="s">
        <v>50</v>
      </c>
      <c r="C32" s="35"/>
      <c r="D32" s="35"/>
      <c r="E32" s="11" t="s">
        <v>41</v>
      </c>
      <c r="F32" s="40">
        <v>14269.4</v>
      </c>
      <c r="G32" s="97">
        <v>14983</v>
      </c>
      <c r="H32" s="62"/>
      <c r="I32" s="64"/>
      <c r="J32" s="40"/>
      <c r="K32" s="97"/>
      <c r="L32" s="40">
        <v>1188</v>
      </c>
      <c r="M32" s="97">
        <v>1179</v>
      </c>
      <c r="N32" s="62">
        <v>47</v>
      </c>
      <c r="O32" s="64">
        <v>10</v>
      </c>
      <c r="P32" s="97"/>
      <c r="Q32" s="97"/>
      <c r="R32" s="97"/>
      <c r="S32" s="97"/>
      <c r="T32" s="99"/>
      <c r="U32" s="99"/>
      <c r="V32" s="97"/>
      <c r="W32" s="97"/>
      <c r="X32" s="99"/>
      <c r="Y32" s="99"/>
    </row>
    <row r="33" spans="1:25" ht="15.75" customHeight="1">
      <c r="A33" s="312"/>
      <c r="B33" s="4"/>
      <c r="C33" s="32" t="s">
        <v>70</v>
      </c>
      <c r="D33" s="33"/>
      <c r="E33" s="56"/>
      <c r="F33" s="42">
        <v>14017.1</v>
      </c>
      <c r="G33" s="100">
        <v>14708.8</v>
      </c>
      <c r="H33" s="42"/>
      <c r="I33" s="77"/>
      <c r="J33" s="42"/>
      <c r="K33" s="100"/>
      <c r="L33" s="42">
        <v>593</v>
      </c>
      <c r="M33" s="100">
        <v>607</v>
      </c>
      <c r="N33" s="42"/>
      <c r="O33" s="77"/>
      <c r="P33" s="97"/>
      <c r="Q33" s="97"/>
      <c r="R33" s="97"/>
      <c r="S33" s="97"/>
      <c r="T33" s="99"/>
      <c r="U33" s="99"/>
      <c r="V33" s="97"/>
      <c r="W33" s="97"/>
      <c r="X33" s="99"/>
      <c r="Y33" s="99"/>
    </row>
    <row r="34" spans="1:25" ht="15.75" customHeight="1">
      <c r="A34" s="312"/>
      <c r="B34" s="4"/>
      <c r="C34" s="15"/>
      <c r="D34" s="18" t="s">
        <v>71</v>
      </c>
      <c r="E34" s="51"/>
      <c r="F34" s="44"/>
      <c r="G34" s="67"/>
      <c r="H34" s="44"/>
      <c r="I34" s="68"/>
      <c r="J34" s="44"/>
      <c r="K34" s="67"/>
      <c r="L34" s="44">
        <v>593</v>
      </c>
      <c r="M34" s="168">
        <v>607</v>
      </c>
      <c r="N34" s="44"/>
      <c r="O34" s="68"/>
      <c r="P34" s="97"/>
      <c r="Q34" s="97"/>
      <c r="R34" s="97"/>
      <c r="S34" s="97"/>
      <c r="T34" s="99"/>
      <c r="U34" s="99"/>
      <c r="V34" s="97"/>
      <c r="W34" s="97"/>
      <c r="X34" s="99"/>
      <c r="Y34" s="99"/>
    </row>
    <row r="35" spans="1:25" ht="15.75" customHeight="1">
      <c r="A35" s="312"/>
      <c r="B35" s="6"/>
      <c r="C35" s="36" t="s">
        <v>72</v>
      </c>
      <c r="D35" s="37"/>
      <c r="E35" s="57"/>
      <c r="F35" s="72">
        <v>252.2</v>
      </c>
      <c r="G35" s="73">
        <v>274.1</v>
      </c>
      <c r="H35" s="72"/>
      <c r="I35" s="74"/>
      <c r="J35" s="72"/>
      <c r="K35" s="73"/>
      <c r="L35" s="72">
        <v>595</v>
      </c>
      <c r="M35" s="73">
        <v>572</v>
      </c>
      <c r="N35" s="72">
        <v>47</v>
      </c>
      <c r="O35" s="74">
        <v>10</v>
      </c>
      <c r="P35" s="97"/>
      <c r="Q35" s="97"/>
      <c r="R35" s="97"/>
      <c r="S35" s="97"/>
      <c r="T35" s="99"/>
      <c r="U35" s="99"/>
      <c r="V35" s="97"/>
      <c r="W35" s="97"/>
      <c r="X35" s="99"/>
      <c r="Y35" s="99"/>
    </row>
    <row r="36" spans="1:25" ht="15.75" customHeight="1">
      <c r="A36" s="312"/>
      <c r="B36" s="30" t="s">
        <v>53</v>
      </c>
      <c r="C36" s="31"/>
      <c r="D36" s="31"/>
      <c r="E36" s="11" t="s">
        <v>42</v>
      </c>
      <c r="F36" s="39">
        <v>14269.4</v>
      </c>
      <c r="G36" s="76">
        <v>14983</v>
      </c>
      <c r="H36" s="40"/>
      <c r="I36" s="87"/>
      <c r="J36" s="39"/>
      <c r="K36" s="76"/>
      <c r="L36" s="39">
        <v>265</v>
      </c>
      <c r="M36" s="76">
        <v>233</v>
      </c>
      <c r="N36" s="40">
        <v>47</v>
      </c>
      <c r="O36" s="87">
        <v>10</v>
      </c>
      <c r="P36" s="97"/>
      <c r="Q36" s="97"/>
      <c r="R36" s="97"/>
      <c r="S36" s="97"/>
      <c r="T36" s="97"/>
      <c r="U36" s="97"/>
      <c r="V36" s="97"/>
      <c r="W36" s="97"/>
      <c r="X36" s="99"/>
      <c r="Y36" s="99"/>
    </row>
    <row r="37" spans="1:25" ht="15.75" customHeight="1">
      <c r="A37" s="312"/>
      <c r="B37" s="4"/>
      <c r="C37" s="18" t="s">
        <v>73</v>
      </c>
      <c r="D37" s="25"/>
      <c r="E37" s="51"/>
      <c r="F37" s="43">
        <v>13905.9</v>
      </c>
      <c r="G37" s="79">
        <v>14524.8</v>
      </c>
      <c r="H37" s="44"/>
      <c r="I37" s="68"/>
      <c r="J37" s="43"/>
      <c r="K37" s="79"/>
      <c r="L37" s="43">
        <v>46</v>
      </c>
      <c r="M37" s="79">
        <v>34</v>
      </c>
      <c r="N37" s="44"/>
      <c r="O37" s="68">
        <v>10</v>
      </c>
      <c r="P37" s="97"/>
      <c r="Q37" s="97"/>
      <c r="R37" s="97"/>
      <c r="S37" s="97"/>
      <c r="T37" s="97"/>
      <c r="U37" s="97"/>
      <c r="V37" s="97"/>
      <c r="W37" s="97"/>
      <c r="X37" s="99"/>
      <c r="Y37" s="99"/>
    </row>
    <row r="38" spans="1:25" ht="15.75" customHeight="1">
      <c r="A38" s="312"/>
      <c r="B38" s="6"/>
      <c r="C38" s="18" t="s">
        <v>74</v>
      </c>
      <c r="D38" s="25"/>
      <c r="E38" s="51"/>
      <c r="F38" s="43">
        <v>363.5</v>
      </c>
      <c r="G38" s="79">
        <v>458.2</v>
      </c>
      <c r="H38" s="44"/>
      <c r="I38" s="68"/>
      <c r="J38" s="43"/>
      <c r="K38" s="79"/>
      <c r="L38" s="43">
        <v>219</v>
      </c>
      <c r="M38" s="79">
        <v>189</v>
      </c>
      <c r="N38" s="44">
        <v>47</v>
      </c>
      <c r="O38" s="68">
        <v>10</v>
      </c>
      <c r="P38" s="97"/>
      <c r="Q38" s="97"/>
      <c r="R38" s="99"/>
      <c r="S38" s="99"/>
      <c r="T38" s="97"/>
      <c r="U38" s="97"/>
      <c r="V38" s="97"/>
      <c r="W38" s="97"/>
      <c r="X38" s="99"/>
      <c r="Y38" s="99"/>
    </row>
    <row r="39" spans="1:25" ht="15.75" customHeight="1">
      <c r="A39" s="313"/>
      <c r="B39" s="7" t="s">
        <v>75</v>
      </c>
      <c r="C39" s="8"/>
      <c r="D39" s="8"/>
      <c r="E39" s="55" t="s">
        <v>108</v>
      </c>
      <c r="F39" s="45">
        <f>F32-F36</f>
        <v>0</v>
      </c>
      <c r="G39" s="91">
        <v>0</v>
      </c>
      <c r="H39" s="45">
        <f>H32-H36</f>
        <v>0</v>
      </c>
      <c r="I39" s="91">
        <v>0</v>
      </c>
      <c r="J39" s="45">
        <f aca="true" t="shared" si="5" ref="J39:O39">J32-J36</f>
        <v>0</v>
      </c>
      <c r="K39" s="91">
        <f t="shared" si="5"/>
        <v>0</v>
      </c>
      <c r="L39" s="45">
        <f t="shared" si="5"/>
        <v>923</v>
      </c>
      <c r="M39" s="91">
        <f t="shared" si="5"/>
        <v>946</v>
      </c>
      <c r="N39" s="45">
        <f t="shared" si="5"/>
        <v>0</v>
      </c>
      <c r="O39" s="91">
        <f t="shared" si="5"/>
        <v>0</v>
      </c>
      <c r="P39" s="97"/>
      <c r="Q39" s="97"/>
      <c r="R39" s="97"/>
      <c r="S39" s="97"/>
      <c r="T39" s="97"/>
      <c r="U39" s="97"/>
      <c r="V39" s="97"/>
      <c r="W39" s="97"/>
      <c r="X39" s="99"/>
      <c r="Y39" s="99"/>
    </row>
    <row r="40" spans="1:25" ht="15.75" customHeight="1">
      <c r="A40" s="305" t="s">
        <v>86</v>
      </c>
      <c r="B40" s="30" t="s">
        <v>76</v>
      </c>
      <c r="C40" s="31"/>
      <c r="D40" s="31"/>
      <c r="E40" s="11" t="s">
        <v>44</v>
      </c>
      <c r="F40" s="39">
        <v>3981.3</v>
      </c>
      <c r="G40" s="86">
        <v>3575.3</v>
      </c>
      <c r="H40" s="40">
        <v>160.6</v>
      </c>
      <c r="I40" s="87">
        <v>160.8</v>
      </c>
      <c r="J40" s="39">
        <v>177</v>
      </c>
      <c r="K40" s="86">
        <v>178</v>
      </c>
      <c r="L40" s="39">
        <v>4614</v>
      </c>
      <c r="M40" s="86">
        <v>5472</v>
      </c>
      <c r="N40" s="40">
        <v>3380</v>
      </c>
      <c r="O40" s="87">
        <v>2916</v>
      </c>
      <c r="P40" s="97"/>
      <c r="Q40" s="97"/>
      <c r="R40" s="97"/>
      <c r="S40" s="97"/>
      <c r="T40" s="99"/>
      <c r="U40" s="99"/>
      <c r="V40" s="99"/>
      <c r="W40" s="99"/>
      <c r="X40" s="97"/>
      <c r="Y40" s="97"/>
    </row>
    <row r="41" spans="1:25" ht="15.75" customHeight="1">
      <c r="A41" s="314"/>
      <c r="B41" s="6"/>
      <c r="C41" s="18" t="s">
        <v>77</v>
      </c>
      <c r="D41" s="25"/>
      <c r="E41" s="51"/>
      <c r="F41" s="103">
        <v>751.3</v>
      </c>
      <c r="G41" s="104">
        <v>550.6</v>
      </c>
      <c r="H41" s="101"/>
      <c r="I41" s="102">
        <v>0</v>
      </c>
      <c r="J41" s="103">
        <v>0</v>
      </c>
      <c r="K41" s="104">
        <v>0</v>
      </c>
      <c r="L41" s="103">
        <v>4107</v>
      </c>
      <c r="M41" s="104">
        <v>2375</v>
      </c>
      <c r="N41" s="101"/>
      <c r="O41" s="102">
        <v>2852</v>
      </c>
      <c r="P41" s="99"/>
      <c r="Q41" s="99"/>
      <c r="R41" s="99"/>
      <c r="S41" s="99"/>
      <c r="T41" s="99"/>
      <c r="U41" s="99"/>
      <c r="V41" s="99"/>
      <c r="W41" s="99"/>
      <c r="X41" s="97"/>
      <c r="Y41" s="97"/>
    </row>
    <row r="42" spans="1:25" ht="15.75" customHeight="1">
      <c r="A42" s="314"/>
      <c r="B42" s="30" t="s">
        <v>64</v>
      </c>
      <c r="C42" s="31"/>
      <c r="D42" s="31"/>
      <c r="E42" s="11" t="s">
        <v>45</v>
      </c>
      <c r="F42" s="39">
        <v>3981.3</v>
      </c>
      <c r="G42" s="86">
        <v>3575.3</v>
      </c>
      <c r="H42" s="40">
        <v>160.6</v>
      </c>
      <c r="I42" s="87">
        <v>160.8</v>
      </c>
      <c r="J42" s="39">
        <v>177</v>
      </c>
      <c r="K42" s="86">
        <v>178</v>
      </c>
      <c r="L42" s="39">
        <v>5537</v>
      </c>
      <c r="M42" s="86">
        <v>6418</v>
      </c>
      <c r="N42" s="40">
        <v>3380</v>
      </c>
      <c r="O42" s="87">
        <v>2916</v>
      </c>
      <c r="P42" s="97"/>
      <c r="Q42" s="97"/>
      <c r="R42" s="97"/>
      <c r="S42" s="97"/>
      <c r="T42" s="99"/>
      <c r="U42" s="99"/>
      <c r="V42" s="97"/>
      <c r="W42" s="97"/>
      <c r="X42" s="97"/>
      <c r="Y42" s="97"/>
    </row>
    <row r="43" spans="1:25" ht="15.75" customHeight="1">
      <c r="A43" s="314"/>
      <c r="B43" s="6"/>
      <c r="C43" s="18" t="s">
        <v>78</v>
      </c>
      <c r="D43" s="25"/>
      <c r="E43" s="51"/>
      <c r="F43" s="43">
        <v>1146.6</v>
      </c>
      <c r="G43" s="79">
        <v>1140</v>
      </c>
      <c r="H43" s="44">
        <v>130.3</v>
      </c>
      <c r="I43" s="68">
        <v>128.2</v>
      </c>
      <c r="J43" s="43">
        <v>140</v>
      </c>
      <c r="K43" s="79">
        <v>137</v>
      </c>
      <c r="L43" s="43">
        <v>1088</v>
      </c>
      <c r="M43" s="79">
        <v>1123</v>
      </c>
      <c r="N43" s="44">
        <v>3380</v>
      </c>
      <c r="O43" s="68">
        <v>64</v>
      </c>
      <c r="P43" s="97"/>
      <c r="Q43" s="97"/>
      <c r="R43" s="99"/>
      <c r="S43" s="97"/>
      <c r="T43" s="99"/>
      <c r="U43" s="99"/>
      <c r="V43" s="97"/>
      <c r="W43" s="97"/>
      <c r="X43" s="99"/>
      <c r="Y43" s="99"/>
    </row>
    <row r="44" spans="1:25" ht="15.75" customHeight="1">
      <c r="A44" s="315"/>
      <c r="B44" s="29" t="s">
        <v>75</v>
      </c>
      <c r="C44" s="19"/>
      <c r="D44" s="19"/>
      <c r="E44" s="55" t="s">
        <v>109</v>
      </c>
      <c r="F44" s="81">
        <f>F40-F42</f>
        <v>0</v>
      </c>
      <c r="G44" s="82">
        <v>0</v>
      </c>
      <c r="H44" s="81">
        <f>H40-H42</f>
        <v>0</v>
      </c>
      <c r="I44" s="82">
        <v>0</v>
      </c>
      <c r="J44" s="81">
        <f aca="true" t="shared" si="6" ref="J44:O44">J40-J42</f>
        <v>0</v>
      </c>
      <c r="K44" s="82">
        <f t="shared" si="6"/>
        <v>0</v>
      </c>
      <c r="L44" s="81">
        <f t="shared" si="6"/>
        <v>-923</v>
      </c>
      <c r="M44" s="82">
        <f t="shared" si="6"/>
        <v>-946</v>
      </c>
      <c r="N44" s="81">
        <f t="shared" si="6"/>
        <v>0</v>
      </c>
      <c r="O44" s="82">
        <f t="shared" si="6"/>
        <v>0</v>
      </c>
      <c r="P44" s="99"/>
      <c r="Q44" s="99"/>
      <c r="R44" s="97"/>
      <c r="S44" s="97"/>
      <c r="T44" s="99"/>
      <c r="U44" s="99"/>
      <c r="V44" s="97"/>
      <c r="W44" s="97"/>
      <c r="X44" s="97"/>
      <c r="Y44" s="97"/>
    </row>
    <row r="45" spans="1:25" ht="15.75" customHeight="1">
      <c r="A45" s="290" t="s">
        <v>87</v>
      </c>
      <c r="B45" s="16" t="s">
        <v>79</v>
      </c>
      <c r="C45" s="14"/>
      <c r="D45" s="14"/>
      <c r="E45" s="54" t="s">
        <v>110</v>
      </c>
      <c r="F45" s="105">
        <f>F39+F44</f>
        <v>0</v>
      </c>
      <c r="G45" s="106">
        <v>0</v>
      </c>
      <c r="H45" s="105">
        <f>H39+H44</f>
        <v>0</v>
      </c>
      <c r="I45" s="106">
        <v>0</v>
      </c>
      <c r="J45" s="105">
        <f aca="true" t="shared" si="7" ref="J45:O45">J39+J44</f>
        <v>0</v>
      </c>
      <c r="K45" s="106">
        <f t="shared" si="7"/>
        <v>0</v>
      </c>
      <c r="L45" s="105">
        <f t="shared" si="7"/>
        <v>0</v>
      </c>
      <c r="M45" s="106">
        <f t="shared" si="7"/>
        <v>0</v>
      </c>
      <c r="N45" s="105">
        <f t="shared" si="7"/>
        <v>0</v>
      </c>
      <c r="O45" s="106">
        <f t="shared" si="7"/>
        <v>0</v>
      </c>
      <c r="P45" s="97"/>
      <c r="Q45" s="97"/>
      <c r="R45" s="97"/>
      <c r="S45" s="97"/>
      <c r="T45" s="97"/>
      <c r="U45" s="97"/>
      <c r="V45" s="97"/>
      <c r="W45" s="97"/>
      <c r="X45" s="97"/>
      <c r="Y45" s="97"/>
    </row>
    <row r="46" spans="1:25" ht="15.75" customHeight="1">
      <c r="A46" s="291"/>
      <c r="B46" s="26" t="s">
        <v>80</v>
      </c>
      <c r="C46" s="25"/>
      <c r="D46" s="25"/>
      <c r="E46" s="25"/>
      <c r="F46" s="103"/>
      <c r="G46" s="104"/>
      <c r="H46" s="101"/>
      <c r="I46" s="102"/>
      <c r="J46" s="103"/>
      <c r="K46" s="104"/>
      <c r="L46" s="103"/>
      <c r="M46" s="104"/>
      <c r="N46" s="101"/>
      <c r="O46" s="102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5" ht="15.75" customHeight="1">
      <c r="A47" s="291"/>
      <c r="B47" s="26" t="s">
        <v>81</v>
      </c>
      <c r="C47" s="25"/>
      <c r="D47" s="25"/>
      <c r="E47" s="25"/>
      <c r="F47" s="43"/>
      <c r="G47" s="79"/>
      <c r="H47" s="44"/>
      <c r="I47" s="68"/>
      <c r="J47" s="43"/>
      <c r="K47" s="79"/>
      <c r="L47" s="43"/>
      <c r="M47" s="79"/>
      <c r="N47" s="44"/>
      <c r="O47" s="68"/>
      <c r="P47" s="97"/>
      <c r="Q47" s="97"/>
      <c r="R47" s="97"/>
      <c r="S47" s="97"/>
      <c r="T47" s="97"/>
      <c r="U47" s="97"/>
      <c r="V47" s="97"/>
      <c r="W47" s="97"/>
      <c r="X47" s="97"/>
      <c r="Y47" s="97"/>
    </row>
    <row r="48" spans="1:25" ht="15.75" customHeight="1">
      <c r="A48" s="292"/>
      <c r="B48" s="29" t="s">
        <v>82</v>
      </c>
      <c r="C48" s="19"/>
      <c r="D48" s="19"/>
      <c r="E48" s="19"/>
      <c r="F48" s="46"/>
      <c r="G48" s="107"/>
      <c r="H48" s="46"/>
      <c r="I48" s="108"/>
      <c r="J48" s="46"/>
      <c r="K48" s="107"/>
      <c r="L48" s="46"/>
      <c r="M48" s="107"/>
      <c r="N48" s="46"/>
      <c r="O48" s="108"/>
      <c r="P48" s="97"/>
      <c r="Q48" s="97"/>
      <c r="R48" s="97"/>
      <c r="S48" s="97"/>
      <c r="T48" s="97"/>
      <c r="U48" s="97"/>
      <c r="V48" s="97"/>
      <c r="W48" s="97"/>
      <c r="X48" s="97"/>
      <c r="Y48" s="97"/>
    </row>
    <row r="49" spans="1:16" ht="15.75" customHeight="1">
      <c r="A49" s="9" t="s">
        <v>111</v>
      </c>
      <c r="O49" s="4"/>
      <c r="P49" s="4"/>
    </row>
    <row r="50" spans="1:16" ht="15.75" customHeight="1">
      <c r="A50" s="9"/>
      <c r="O50" s="4"/>
      <c r="P50" s="4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zoomScalePageLayoutView="0" workbookViewId="0" topLeftCell="A1">
      <pane xSplit="5" ySplit="8" topLeftCell="F21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:IV16384"/>
    </sheetView>
  </sheetViews>
  <sheetFormatPr defaultColWidth="8.796875" defaultRowHeight="14.25"/>
  <cols>
    <col min="1" max="2" width="3.59765625" style="167" customWidth="1"/>
    <col min="3" max="4" width="1.59765625" style="167" customWidth="1"/>
    <col min="5" max="5" width="32.59765625" style="167" customWidth="1"/>
    <col min="6" max="6" width="15.59765625" style="167" customWidth="1"/>
    <col min="7" max="7" width="10.59765625" style="167" customWidth="1"/>
    <col min="8" max="8" width="15.59765625" style="167" customWidth="1"/>
    <col min="9" max="9" width="10.59765625" style="167" customWidth="1"/>
    <col min="10" max="11" width="9" style="167" customWidth="1"/>
    <col min="12" max="12" width="9.8984375" style="167" customWidth="1"/>
    <col min="13" max="16384" width="9" style="167" customWidth="1"/>
  </cols>
  <sheetData>
    <row r="1" spans="1:6" s="167" customFormat="1" ht="33.75" customHeight="1">
      <c r="A1" s="210" t="s">
        <v>0</v>
      </c>
      <c r="B1" s="210"/>
      <c r="C1" s="210"/>
      <c r="D1" s="210"/>
      <c r="E1" s="211" t="s">
        <v>249</v>
      </c>
      <c r="F1" s="212"/>
    </row>
    <row r="3" s="167" customFormat="1" ht="14.25">
      <c r="A3" s="213" t="s">
        <v>112</v>
      </c>
    </row>
    <row r="5" spans="1:5" s="167" customFormat="1" ht="13.5">
      <c r="A5" s="214" t="s">
        <v>239</v>
      </c>
      <c r="B5" s="214"/>
      <c r="C5" s="214"/>
      <c r="D5" s="214"/>
      <c r="E5" s="214"/>
    </row>
    <row r="6" spans="1:9" s="167" customFormat="1" ht="14.25">
      <c r="A6" s="215"/>
      <c r="H6" s="216"/>
      <c r="I6" s="217" t="s">
        <v>1</v>
      </c>
    </row>
    <row r="7" spans="1:9" s="167" customFormat="1" ht="27" customHeight="1">
      <c r="A7" s="218"/>
      <c r="B7" s="219"/>
      <c r="C7" s="219"/>
      <c r="D7" s="219"/>
      <c r="E7" s="219"/>
      <c r="F7" s="220" t="s">
        <v>240</v>
      </c>
      <c r="G7" s="221"/>
      <c r="H7" s="222" t="s">
        <v>2</v>
      </c>
      <c r="I7" s="223" t="s">
        <v>22</v>
      </c>
    </row>
    <row r="8" spans="1:9" s="167" customFormat="1" ht="16.5" customHeight="1">
      <c r="A8" s="224"/>
      <c r="B8" s="225"/>
      <c r="C8" s="225"/>
      <c r="D8" s="225"/>
      <c r="E8" s="225"/>
      <c r="F8" s="226" t="s">
        <v>113</v>
      </c>
      <c r="G8" s="227" t="s">
        <v>3</v>
      </c>
      <c r="H8" s="228"/>
      <c r="I8" s="229"/>
    </row>
    <row r="9" spans="1:9" s="167" customFormat="1" ht="18" customHeight="1">
      <c r="A9" s="281" t="s">
        <v>88</v>
      </c>
      <c r="B9" s="281" t="s">
        <v>90</v>
      </c>
      <c r="C9" s="230" t="s">
        <v>4</v>
      </c>
      <c r="D9" s="231"/>
      <c r="E9" s="231"/>
      <c r="F9" s="171">
        <v>230338</v>
      </c>
      <c r="G9" s="232">
        <f>F9/$F$27*100</f>
        <v>11.320851160036076</v>
      </c>
      <c r="H9" s="172">
        <v>214130</v>
      </c>
      <c r="I9" s="233">
        <f aca="true" t="shared" si="0" ref="I9:I45">(F9/H9-1)*100</f>
        <v>7.569233643113993</v>
      </c>
    </row>
    <row r="10" spans="1:9" s="167" customFormat="1" ht="18" customHeight="1">
      <c r="A10" s="282"/>
      <c r="B10" s="282"/>
      <c r="C10" s="235"/>
      <c r="D10" s="236" t="s">
        <v>23</v>
      </c>
      <c r="E10" s="237"/>
      <c r="F10" s="170">
        <v>71684</v>
      </c>
      <c r="G10" s="238">
        <f aca="true" t="shared" si="1" ref="G10:G27">F10/$F$27*100</f>
        <v>3.5231872055675835</v>
      </c>
      <c r="H10" s="173">
        <v>67088</v>
      </c>
      <c r="I10" s="239">
        <f t="shared" si="0"/>
        <v>6.850703553541626</v>
      </c>
    </row>
    <row r="11" spans="1:9" s="167" customFormat="1" ht="18" customHeight="1">
      <c r="A11" s="282"/>
      <c r="B11" s="282"/>
      <c r="C11" s="235"/>
      <c r="D11" s="240"/>
      <c r="E11" s="241" t="s">
        <v>24</v>
      </c>
      <c r="F11" s="165">
        <v>54174</v>
      </c>
      <c r="G11" s="242">
        <f t="shared" si="1"/>
        <v>2.662590587500952</v>
      </c>
      <c r="H11" s="169">
        <v>52327</v>
      </c>
      <c r="I11" s="243">
        <f t="shared" si="0"/>
        <v>3.5297265274141454</v>
      </c>
    </row>
    <row r="12" spans="1:9" s="167" customFormat="1" ht="18" customHeight="1">
      <c r="A12" s="282"/>
      <c r="B12" s="282"/>
      <c r="C12" s="235"/>
      <c r="D12" s="240"/>
      <c r="E12" s="241" t="s">
        <v>25</v>
      </c>
      <c r="F12" s="165">
        <v>9138</v>
      </c>
      <c r="G12" s="242">
        <f t="shared" si="1"/>
        <v>0.4491223241515063</v>
      </c>
      <c r="H12" s="169">
        <v>7405</v>
      </c>
      <c r="I12" s="243">
        <f t="shared" si="0"/>
        <v>23.40310600945308</v>
      </c>
    </row>
    <row r="13" spans="1:9" s="167" customFormat="1" ht="18" customHeight="1">
      <c r="A13" s="282"/>
      <c r="B13" s="282"/>
      <c r="C13" s="235"/>
      <c r="D13" s="244"/>
      <c r="E13" s="241" t="s">
        <v>26</v>
      </c>
      <c r="F13" s="165">
        <v>711</v>
      </c>
      <c r="G13" s="242">
        <f t="shared" si="1"/>
        <v>0.03494484268677183</v>
      </c>
      <c r="H13" s="169">
        <v>859</v>
      </c>
      <c r="I13" s="243">
        <f t="shared" si="0"/>
        <v>-17.229336437718278</v>
      </c>
    </row>
    <row r="14" spans="1:9" s="167" customFormat="1" ht="18" customHeight="1">
      <c r="A14" s="282"/>
      <c r="B14" s="282"/>
      <c r="C14" s="235"/>
      <c r="D14" s="245" t="s">
        <v>27</v>
      </c>
      <c r="E14" s="246"/>
      <c r="F14" s="171">
        <v>48893</v>
      </c>
      <c r="G14" s="232">
        <f t="shared" si="1"/>
        <v>2.403035433873889</v>
      </c>
      <c r="H14" s="172">
        <v>42850</v>
      </c>
      <c r="I14" s="247">
        <f t="shared" si="0"/>
        <v>14.102683780630109</v>
      </c>
    </row>
    <row r="15" spans="1:9" s="167" customFormat="1" ht="18" customHeight="1">
      <c r="A15" s="282"/>
      <c r="B15" s="282"/>
      <c r="C15" s="235"/>
      <c r="D15" s="240"/>
      <c r="E15" s="241" t="s">
        <v>28</v>
      </c>
      <c r="F15" s="165">
        <v>2272</v>
      </c>
      <c r="G15" s="242">
        <f t="shared" si="1"/>
        <v>0.1116662202311471</v>
      </c>
      <c r="H15" s="169">
        <v>2196</v>
      </c>
      <c r="I15" s="243">
        <f t="shared" si="0"/>
        <v>3.4608378870673917</v>
      </c>
    </row>
    <row r="16" spans="1:9" s="167" customFormat="1" ht="18" customHeight="1">
      <c r="A16" s="282"/>
      <c r="B16" s="282"/>
      <c r="C16" s="235"/>
      <c r="D16" s="240"/>
      <c r="E16" s="248" t="s">
        <v>29</v>
      </c>
      <c r="F16" s="170">
        <v>46622</v>
      </c>
      <c r="G16" s="238">
        <f t="shared" si="1"/>
        <v>2.29141836250728</v>
      </c>
      <c r="H16" s="173">
        <v>40654</v>
      </c>
      <c r="I16" s="239">
        <f t="shared" si="0"/>
        <v>14.679982289565597</v>
      </c>
    </row>
    <row r="17" spans="1:9" s="167" customFormat="1" ht="18" customHeight="1">
      <c r="A17" s="282"/>
      <c r="B17" s="282"/>
      <c r="C17" s="235"/>
      <c r="D17" s="286" t="s">
        <v>30</v>
      </c>
      <c r="E17" s="339"/>
      <c r="F17" s="170">
        <v>45598</v>
      </c>
      <c r="G17" s="238">
        <f t="shared" si="1"/>
        <v>2.2410899252200025</v>
      </c>
      <c r="H17" s="173">
        <v>38262</v>
      </c>
      <c r="I17" s="239">
        <f t="shared" si="0"/>
        <v>19.173069886571525</v>
      </c>
    </row>
    <row r="18" spans="1:9" s="167" customFormat="1" ht="18" customHeight="1">
      <c r="A18" s="282"/>
      <c r="B18" s="282"/>
      <c r="C18" s="235"/>
      <c r="D18" s="286" t="s">
        <v>94</v>
      </c>
      <c r="E18" s="287"/>
      <c r="F18" s="165">
        <v>3812</v>
      </c>
      <c r="G18" s="242">
        <f t="shared" si="1"/>
        <v>0.1873554716202169</v>
      </c>
      <c r="H18" s="169">
        <v>3566</v>
      </c>
      <c r="I18" s="243">
        <f t="shared" si="0"/>
        <v>6.898485698261347</v>
      </c>
    </row>
    <row r="19" spans="1:9" s="167" customFormat="1" ht="18" customHeight="1">
      <c r="A19" s="282"/>
      <c r="B19" s="282"/>
      <c r="C19" s="251"/>
      <c r="D19" s="286" t="s">
        <v>95</v>
      </c>
      <c r="E19" s="287"/>
      <c r="F19" s="165">
        <v>0</v>
      </c>
      <c r="G19" s="242">
        <f t="shared" si="1"/>
        <v>0</v>
      </c>
      <c r="H19" s="169">
        <v>45</v>
      </c>
      <c r="I19" s="243">
        <f t="shared" si="0"/>
        <v>-100</v>
      </c>
    </row>
    <row r="20" spans="1:9" s="167" customFormat="1" ht="18" customHeight="1">
      <c r="A20" s="282"/>
      <c r="B20" s="282"/>
      <c r="C20" s="163" t="s">
        <v>5</v>
      </c>
      <c r="D20" s="164"/>
      <c r="E20" s="164"/>
      <c r="F20" s="165">
        <v>40224</v>
      </c>
      <c r="G20" s="242">
        <f t="shared" si="1"/>
        <v>1.9769639271908719</v>
      </c>
      <c r="H20" s="169">
        <v>34458</v>
      </c>
      <c r="I20" s="243">
        <f t="shared" si="0"/>
        <v>16.733414591676834</v>
      </c>
    </row>
    <row r="21" spans="1:9" s="167" customFormat="1" ht="18" customHeight="1">
      <c r="A21" s="282"/>
      <c r="B21" s="282"/>
      <c r="C21" s="163" t="s">
        <v>6</v>
      </c>
      <c r="D21" s="164"/>
      <c r="E21" s="164"/>
      <c r="F21" s="165">
        <v>266923</v>
      </c>
      <c r="G21" s="242">
        <f t="shared" si="1"/>
        <v>13.118962369171866</v>
      </c>
      <c r="H21" s="169">
        <v>262971</v>
      </c>
      <c r="I21" s="243">
        <f t="shared" si="0"/>
        <v>1.5028273079541021</v>
      </c>
    </row>
    <row r="22" spans="1:9" s="167" customFormat="1" ht="18" customHeight="1">
      <c r="A22" s="282"/>
      <c r="B22" s="282"/>
      <c r="C22" s="163" t="s">
        <v>31</v>
      </c>
      <c r="D22" s="164"/>
      <c r="E22" s="164"/>
      <c r="F22" s="165">
        <v>11960</v>
      </c>
      <c r="G22" s="242">
        <f t="shared" si="1"/>
        <v>0.5878204198787498</v>
      </c>
      <c r="H22" s="169">
        <v>9615</v>
      </c>
      <c r="I22" s="243">
        <f t="shared" si="0"/>
        <v>24.388975559022352</v>
      </c>
    </row>
    <row r="23" spans="1:9" s="167" customFormat="1" ht="18" customHeight="1">
      <c r="A23" s="282"/>
      <c r="B23" s="282"/>
      <c r="C23" s="163" t="s">
        <v>7</v>
      </c>
      <c r="D23" s="164"/>
      <c r="E23" s="164"/>
      <c r="F23" s="165">
        <v>596111</v>
      </c>
      <c r="G23" s="242">
        <f t="shared" si="1"/>
        <v>29.29817878882453</v>
      </c>
      <c r="H23" s="169">
        <v>570669</v>
      </c>
      <c r="I23" s="243">
        <f t="shared" si="0"/>
        <v>4.458276163590447</v>
      </c>
    </row>
    <row r="24" spans="1:9" s="167" customFormat="1" ht="18" customHeight="1">
      <c r="A24" s="282"/>
      <c r="B24" s="282"/>
      <c r="C24" s="163" t="s">
        <v>32</v>
      </c>
      <c r="D24" s="164"/>
      <c r="E24" s="164"/>
      <c r="F24" s="165">
        <v>2807</v>
      </c>
      <c r="G24" s="242">
        <f t="shared" si="1"/>
        <v>0.1379608627591681</v>
      </c>
      <c r="H24" s="169">
        <v>2429</v>
      </c>
      <c r="I24" s="243">
        <f t="shared" si="0"/>
        <v>15.56195965417868</v>
      </c>
    </row>
    <row r="25" spans="1:9" s="167" customFormat="1" ht="18" customHeight="1">
      <c r="A25" s="282"/>
      <c r="B25" s="282"/>
      <c r="C25" s="163" t="s">
        <v>8</v>
      </c>
      <c r="D25" s="164"/>
      <c r="E25" s="164"/>
      <c r="F25" s="165">
        <v>112952</v>
      </c>
      <c r="G25" s="242">
        <f t="shared" si="1"/>
        <v>5.5514625473365005</v>
      </c>
      <c r="H25" s="169">
        <v>142357</v>
      </c>
      <c r="I25" s="243">
        <f t="shared" si="0"/>
        <v>-20.65581601185751</v>
      </c>
    </row>
    <row r="26" spans="1:9" s="167" customFormat="1" ht="18" customHeight="1">
      <c r="A26" s="282"/>
      <c r="B26" s="282"/>
      <c r="C26" s="253" t="s">
        <v>9</v>
      </c>
      <c r="D26" s="254"/>
      <c r="E26" s="254"/>
      <c r="F26" s="255">
        <v>773320</v>
      </c>
      <c r="G26" s="256">
        <f t="shared" si="1"/>
        <v>38.007799924802235</v>
      </c>
      <c r="H26" s="257">
        <v>706490</v>
      </c>
      <c r="I26" s="258">
        <f t="shared" si="0"/>
        <v>9.459440331781055</v>
      </c>
    </row>
    <row r="27" spans="1:9" s="167" customFormat="1" ht="18" customHeight="1">
      <c r="A27" s="282"/>
      <c r="B27" s="283"/>
      <c r="C27" s="259" t="s">
        <v>10</v>
      </c>
      <c r="D27" s="260"/>
      <c r="E27" s="260"/>
      <c r="F27" s="261">
        <f>SUM(F9,F20:F26)</f>
        <v>2034635</v>
      </c>
      <c r="G27" s="262">
        <f t="shared" si="1"/>
        <v>100</v>
      </c>
      <c r="H27" s="261">
        <f>SUM(H9,H20:H26)</f>
        <v>1943119</v>
      </c>
      <c r="I27" s="263">
        <f t="shared" si="0"/>
        <v>4.709747575933343</v>
      </c>
    </row>
    <row r="28" spans="1:9" s="167" customFormat="1" ht="18" customHeight="1">
      <c r="A28" s="282"/>
      <c r="B28" s="281" t="s">
        <v>89</v>
      </c>
      <c r="C28" s="230" t="s">
        <v>11</v>
      </c>
      <c r="D28" s="231"/>
      <c r="E28" s="231"/>
      <c r="F28" s="171">
        <v>391380</v>
      </c>
      <c r="G28" s="232">
        <f aca="true" t="shared" si="2" ref="G28:G45">F28/$F$45*100</f>
        <v>20.485919005822087</v>
      </c>
      <c r="H28" s="171">
        <v>385297</v>
      </c>
      <c r="I28" s="264">
        <f t="shared" si="0"/>
        <v>1.5787820823935927</v>
      </c>
    </row>
    <row r="29" spans="1:9" s="167" customFormat="1" ht="18" customHeight="1">
      <c r="A29" s="282"/>
      <c r="B29" s="282"/>
      <c r="C29" s="235"/>
      <c r="D29" s="250" t="s">
        <v>12</v>
      </c>
      <c r="E29" s="164"/>
      <c r="F29" s="165">
        <v>257866</v>
      </c>
      <c r="G29" s="242">
        <f t="shared" si="2"/>
        <v>13.497424473287644</v>
      </c>
      <c r="H29" s="165">
        <v>252622</v>
      </c>
      <c r="I29" s="265">
        <f t="shared" si="0"/>
        <v>2.0758287085052007</v>
      </c>
    </row>
    <row r="30" spans="1:9" s="167" customFormat="1" ht="18" customHeight="1">
      <c r="A30" s="282"/>
      <c r="B30" s="282"/>
      <c r="C30" s="235"/>
      <c r="D30" s="250" t="s">
        <v>33</v>
      </c>
      <c r="E30" s="164"/>
      <c r="F30" s="165">
        <v>15707</v>
      </c>
      <c r="G30" s="242">
        <f t="shared" si="2"/>
        <v>0.8221481164710704</v>
      </c>
      <c r="H30" s="165">
        <v>15841</v>
      </c>
      <c r="I30" s="265">
        <f t="shared" si="0"/>
        <v>-0.8459061927908573</v>
      </c>
    </row>
    <row r="31" spans="1:9" s="167" customFormat="1" ht="18" customHeight="1">
      <c r="A31" s="282"/>
      <c r="B31" s="282"/>
      <c r="C31" s="266"/>
      <c r="D31" s="250" t="s">
        <v>13</v>
      </c>
      <c r="E31" s="164"/>
      <c r="F31" s="165">
        <v>117807</v>
      </c>
      <c r="G31" s="242">
        <f t="shared" si="2"/>
        <v>6.166346416063372</v>
      </c>
      <c r="H31" s="165">
        <v>116834</v>
      </c>
      <c r="I31" s="265">
        <f t="shared" si="0"/>
        <v>0.8328055189414041</v>
      </c>
    </row>
    <row r="32" spans="1:9" s="167" customFormat="1" ht="18" customHeight="1">
      <c r="A32" s="282"/>
      <c r="B32" s="282"/>
      <c r="C32" s="267" t="s">
        <v>14</v>
      </c>
      <c r="D32" s="246"/>
      <c r="E32" s="246"/>
      <c r="F32" s="171">
        <v>1201269</v>
      </c>
      <c r="G32" s="232">
        <f t="shared" si="2"/>
        <v>62.87776441873599</v>
      </c>
      <c r="H32" s="171">
        <v>1129001</v>
      </c>
      <c r="I32" s="264">
        <f t="shared" si="0"/>
        <v>6.401057217841255</v>
      </c>
    </row>
    <row r="33" spans="1:9" s="167" customFormat="1" ht="18" customHeight="1">
      <c r="A33" s="282"/>
      <c r="B33" s="282"/>
      <c r="C33" s="235"/>
      <c r="D33" s="250" t="s">
        <v>15</v>
      </c>
      <c r="E33" s="164"/>
      <c r="F33" s="165">
        <v>63046</v>
      </c>
      <c r="G33" s="242">
        <f t="shared" si="2"/>
        <v>3.3000031929098563</v>
      </c>
      <c r="H33" s="165">
        <v>69321</v>
      </c>
      <c r="I33" s="265">
        <f t="shared" si="0"/>
        <v>-9.052090996956185</v>
      </c>
    </row>
    <row r="34" spans="1:9" s="167" customFormat="1" ht="18" customHeight="1">
      <c r="A34" s="282"/>
      <c r="B34" s="282"/>
      <c r="C34" s="235"/>
      <c r="D34" s="250" t="s">
        <v>34</v>
      </c>
      <c r="E34" s="164"/>
      <c r="F34" s="165">
        <v>19313</v>
      </c>
      <c r="G34" s="242">
        <f t="shared" si="2"/>
        <v>1.010896197453733</v>
      </c>
      <c r="H34" s="165">
        <v>17438</v>
      </c>
      <c r="I34" s="265">
        <f t="shared" si="0"/>
        <v>10.752379860075688</v>
      </c>
    </row>
    <row r="35" spans="1:9" s="167" customFormat="1" ht="18" customHeight="1">
      <c r="A35" s="282"/>
      <c r="B35" s="282"/>
      <c r="C35" s="235"/>
      <c r="D35" s="250" t="s">
        <v>35</v>
      </c>
      <c r="E35" s="164"/>
      <c r="F35" s="165">
        <v>553668</v>
      </c>
      <c r="G35" s="242">
        <f t="shared" si="2"/>
        <v>28.98052482016328</v>
      </c>
      <c r="H35" s="165">
        <v>485065</v>
      </c>
      <c r="I35" s="265">
        <f t="shared" si="0"/>
        <v>14.143052992897864</v>
      </c>
    </row>
    <row r="36" spans="1:9" s="167" customFormat="1" ht="18" customHeight="1">
      <c r="A36" s="282"/>
      <c r="B36" s="282"/>
      <c r="C36" s="235"/>
      <c r="D36" s="250" t="s">
        <v>36</v>
      </c>
      <c r="E36" s="164"/>
      <c r="F36" s="165">
        <v>9995</v>
      </c>
      <c r="G36" s="242">
        <f t="shared" si="2"/>
        <v>0.523166131287219</v>
      </c>
      <c r="H36" s="165">
        <v>11384</v>
      </c>
      <c r="I36" s="265">
        <f t="shared" si="0"/>
        <v>-12.201335207308507</v>
      </c>
    </row>
    <row r="37" spans="1:9" s="167" customFormat="1" ht="18" customHeight="1">
      <c r="A37" s="282"/>
      <c r="B37" s="282"/>
      <c r="C37" s="235"/>
      <c r="D37" s="250" t="s">
        <v>16</v>
      </c>
      <c r="E37" s="164"/>
      <c r="F37" s="165">
        <v>437474</v>
      </c>
      <c r="G37" s="242">
        <f t="shared" si="2"/>
        <v>22.89860731553225</v>
      </c>
      <c r="H37" s="165">
        <v>399823</v>
      </c>
      <c r="I37" s="265">
        <f t="shared" si="0"/>
        <v>9.41691698576621</v>
      </c>
    </row>
    <row r="38" spans="1:9" s="167" customFormat="1" ht="18" customHeight="1">
      <c r="A38" s="282"/>
      <c r="B38" s="282"/>
      <c r="C38" s="266"/>
      <c r="D38" s="250" t="s">
        <v>37</v>
      </c>
      <c r="E38" s="164"/>
      <c r="F38" s="165">
        <v>119236</v>
      </c>
      <c r="G38" s="242">
        <f t="shared" si="2"/>
        <v>6.2411442551438565</v>
      </c>
      <c r="H38" s="165">
        <v>145970</v>
      </c>
      <c r="I38" s="265">
        <f t="shared" si="0"/>
        <v>-18.314722203192435</v>
      </c>
    </row>
    <row r="39" spans="1:9" s="167" customFormat="1" ht="18" customHeight="1">
      <c r="A39" s="282"/>
      <c r="B39" s="282"/>
      <c r="C39" s="267" t="s">
        <v>17</v>
      </c>
      <c r="D39" s="246"/>
      <c r="E39" s="246"/>
      <c r="F39" s="171">
        <v>317834</v>
      </c>
      <c r="G39" s="232">
        <f t="shared" si="2"/>
        <v>16.636316575441917</v>
      </c>
      <c r="H39" s="171">
        <v>279924</v>
      </c>
      <c r="I39" s="264">
        <f t="shared" si="0"/>
        <v>13.542961661022268</v>
      </c>
    </row>
    <row r="40" spans="1:9" s="167" customFormat="1" ht="18" customHeight="1">
      <c r="A40" s="282"/>
      <c r="B40" s="282"/>
      <c r="C40" s="235"/>
      <c r="D40" s="236" t="s">
        <v>18</v>
      </c>
      <c r="E40" s="237"/>
      <c r="F40" s="170">
        <v>251412</v>
      </c>
      <c r="G40" s="238">
        <f t="shared" si="2"/>
        <v>13.159604141989226</v>
      </c>
      <c r="H40" s="170">
        <v>209093</v>
      </c>
      <c r="I40" s="268">
        <f t="shared" si="0"/>
        <v>20.23931934593697</v>
      </c>
    </row>
    <row r="41" spans="1:9" s="167" customFormat="1" ht="18" customHeight="1">
      <c r="A41" s="282"/>
      <c r="B41" s="282"/>
      <c r="C41" s="235"/>
      <c r="D41" s="240"/>
      <c r="E41" s="269" t="s">
        <v>92</v>
      </c>
      <c r="F41" s="165">
        <v>193186</v>
      </c>
      <c r="G41" s="242">
        <f t="shared" si="2"/>
        <v>10.111893170470504</v>
      </c>
      <c r="H41" s="165">
        <v>103647</v>
      </c>
      <c r="I41" s="270">
        <f t="shared" si="0"/>
        <v>86.3884145223692</v>
      </c>
    </row>
    <row r="42" spans="1:9" s="167" customFormat="1" ht="18" customHeight="1">
      <c r="A42" s="282"/>
      <c r="B42" s="282"/>
      <c r="C42" s="235"/>
      <c r="D42" s="244"/>
      <c r="E42" s="271" t="s">
        <v>38</v>
      </c>
      <c r="F42" s="165">
        <v>39737</v>
      </c>
      <c r="G42" s="242">
        <f t="shared" si="2"/>
        <v>2.079945228510277</v>
      </c>
      <c r="H42" s="165">
        <v>105418</v>
      </c>
      <c r="I42" s="270">
        <f t="shared" si="0"/>
        <v>-62.305298905310295</v>
      </c>
    </row>
    <row r="43" spans="1:9" s="167" customFormat="1" ht="18" customHeight="1">
      <c r="A43" s="282"/>
      <c r="B43" s="282"/>
      <c r="C43" s="235"/>
      <c r="D43" s="250" t="s">
        <v>39</v>
      </c>
      <c r="E43" s="272"/>
      <c r="F43" s="165">
        <v>66423</v>
      </c>
      <c r="G43" s="242">
        <f t="shared" si="2"/>
        <v>3.476764776237214</v>
      </c>
      <c r="H43" s="170">
        <v>70831</v>
      </c>
      <c r="I43" s="340">
        <f t="shared" si="0"/>
        <v>-6.223263825161296</v>
      </c>
    </row>
    <row r="44" spans="1:9" s="167" customFormat="1" ht="18" customHeight="1">
      <c r="A44" s="282"/>
      <c r="B44" s="282"/>
      <c r="C44" s="273"/>
      <c r="D44" s="274" t="s">
        <v>40</v>
      </c>
      <c r="E44" s="275"/>
      <c r="F44" s="261">
        <v>0</v>
      </c>
      <c r="G44" s="262">
        <f t="shared" si="2"/>
        <v>0</v>
      </c>
      <c r="H44" s="257">
        <v>0</v>
      </c>
      <c r="I44" s="258" t="e">
        <f t="shared" si="0"/>
        <v>#DIV/0!</v>
      </c>
    </row>
    <row r="45" spans="1:9" s="167" customFormat="1" ht="18" customHeight="1">
      <c r="A45" s="283"/>
      <c r="B45" s="283"/>
      <c r="C45" s="273" t="s">
        <v>19</v>
      </c>
      <c r="D45" s="276"/>
      <c r="E45" s="276"/>
      <c r="F45" s="277">
        <f>SUM(F28,F32,F39)</f>
        <v>1910483</v>
      </c>
      <c r="G45" s="262">
        <f t="shared" si="2"/>
        <v>100</v>
      </c>
      <c r="H45" s="277">
        <f>SUM(H28,H32,H39)</f>
        <v>1794222</v>
      </c>
      <c r="I45" s="341">
        <f t="shared" si="0"/>
        <v>6.479744424045641</v>
      </c>
    </row>
    <row r="46" s="167" customFormat="1" ht="13.5">
      <c r="A46" s="278" t="s">
        <v>20</v>
      </c>
    </row>
    <row r="47" s="167" customFormat="1" ht="13.5">
      <c r="A47" s="279" t="s">
        <v>21</v>
      </c>
    </row>
    <row r="57" s="167" customFormat="1" ht="13.5">
      <c r="I57" s="280"/>
    </row>
    <row r="58" s="167" customFormat="1" ht="13.5">
      <c r="I58" s="280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16384" width="9" style="1" customWidth="1"/>
  </cols>
  <sheetData>
    <row r="1" spans="1:5" ht="33.75" customHeight="1">
      <c r="A1" s="110" t="s">
        <v>0</v>
      </c>
      <c r="B1" s="110"/>
      <c r="C1" s="59" t="s">
        <v>249</v>
      </c>
      <c r="D1" s="111"/>
      <c r="E1" s="111"/>
    </row>
    <row r="4" ht="13.5">
      <c r="A4" s="112" t="s">
        <v>114</v>
      </c>
    </row>
    <row r="5" ht="13.5">
      <c r="I5" s="10" t="s">
        <v>115</v>
      </c>
    </row>
    <row r="6" spans="1:9" s="117" customFormat="1" ht="29.25" customHeight="1">
      <c r="A6" s="113" t="s">
        <v>116</v>
      </c>
      <c r="B6" s="114"/>
      <c r="C6" s="114"/>
      <c r="D6" s="115"/>
      <c r="E6" s="116" t="s">
        <v>232</v>
      </c>
      <c r="F6" s="116" t="s">
        <v>233</v>
      </c>
      <c r="G6" s="116" t="s">
        <v>234</v>
      </c>
      <c r="H6" s="116" t="s">
        <v>235</v>
      </c>
      <c r="I6" s="116" t="s">
        <v>241</v>
      </c>
    </row>
    <row r="7" spans="1:9" ht="27" customHeight="1">
      <c r="A7" s="338" t="s">
        <v>117</v>
      </c>
      <c r="B7" s="34" t="s">
        <v>118</v>
      </c>
      <c r="C7" s="35"/>
      <c r="D7" s="50" t="s">
        <v>119</v>
      </c>
      <c r="E7" s="118">
        <v>858468</v>
      </c>
      <c r="F7" s="119">
        <v>2285664</v>
      </c>
      <c r="G7" s="119">
        <v>1792391</v>
      </c>
      <c r="H7" s="119">
        <v>1943119</v>
      </c>
      <c r="I7" s="119">
        <v>2034635</v>
      </c>
    </row>
    <row r="8" spans="1:9" ht="27" customHeight="1">
      <c r="A8" s="336"/>
      <c r="B8" s="5"/>
      <c r="C8" s="18" t="s">
        <v>120</v>
      </c>
      <c r="D8" s="48" t="s">
        <v>42</v>
      </c>
      <c r="E8" s="120">
        <v>446734</v>
      </c>
      <c r="F8" s="120">
        <v>606656</v>
      </c>
      <c r="G8" s="120">
        <v>543273</v>
      </c>
      <c r="H8" s="120">
        <v>512085</v>
      </c>
      <c r="I8" s="121">
        <v>537993</v>
      </c>
    </row>
    <row r="9" spans="1:9" ht="27" customHeight="1">
      <c r="A9" s="336"/>
      <c r="B9" s="26" t="s">
        <v>121</v>
      </c>
      <c r="C9" s="25"/>
      <c r="D9" s="51"/>
      <c r="E9" s="122">
        <v>826406</v>
      </c>
      <c r="F9" s="122">
        <v>2231215</v>
      </c>
      <c r="G9" s="122">
        <v>1577312</v>
      </c>
      <c r="H9" s="122">
        <v>1794222</v>
      </c>
      <c r="I9" s="123">
        <v>1910483</v>
      </c>
    </row>
    <row r="10" spans="1:9" ht="27" customHeight="1">
      <c r="A10" s="336"/>
      <c r="B10" s="26" t="s">
        <v>122</v>
      </c>
      <c r="C10" s="25"/>
      <c r="D10" s="51"/>
      <c r="E10" s="122">
        <v>32062</v>
      </c>
      <c r="F10" s="122">
        <v>54450</v>
      </c>
      <c r="G10" s="122">
        <v>215079</v>
      </c>
      <c r="H10" s="122">
        <v>148897</v>
      </c>
      <c r="I10" s="123">
        <v>124152</v>
      </c>
    </row>
    <row r="11" spans="1:9" ht="27" customHeight="1">
      <c r="A11" s="336"/>
      <c r="B11" s="26" t="s">
        <v>123</v>
      </c>
      <c r="C11" s="25"/>
      <c r="D11" s="51"/>
      <c r="E11" s="122">
        <v>31365</v>
      </c>
      <c r="F11" s="122">
        <v>48463</v>
      </c>
      <c r="G11" s="122">
        <v>209127</v>
      </c>
      <c r="H11" s="122">
        <v>138491</v>
      </c>
      <c r="I11" s="123">
        <v>117069</v>
      </c>
    </row>
    <row r="12" spans="1:9" ht="27" customHeight="1">
      <c r="A12" s="336"/>
      <c r="B12" s="26" t="s">
        <v>124</v>
      </c>
      <c r="C12" s="25"/>
      <c r="D12" s="51"/>
      <c r="E12" s="122">
        <v>697</v>
      </c>
      <c r="F12" s="122">
        <v>5986</v>
      </c>
      <c r="G12" s="122">
        <v>5952</v>
      </c>
      <c r="H12" s="122">
        <v>10406</v>
      </c>
      <c r="I12" s="123">
        <v>7083</v>
      </c>
    </row>
    <row r="13" spans="1:9" ht="27" customHeight="1">
      <c r="A13" s="336"/>
      <c r="B13" s="26" t="s">
        <v>125</v>
      </c>
      <c r="C13" s="25"/>
      <c r="D13" s="56"/>
      <c r="E13" s="124">
        <v>-2053</v>
      </c>
      <c r="F13" s="124">
        <v>5289</v>
      </c>
      <c r="G13" s="124">
        <v>-34</v>
      </c>
      <c r="H13" s="124">
        <v>4454</v>
      </c>
      <c r="I13" s="125">
        <v>-3323</v>
      </c>
    </row>
    <row r="14" spans="1:9" ht="27" customHeight="1">
      <c r="A14" s="336"/>
      <c r="B14" s="58" t="s">
        <v>126</v>
      </c>
      <c r="C14" s="33"/>
      <c r="D14" s="56"/>
      <c r="E14" s="124">
        <v>0</v>
      </c>
      <c r="F14" s="124">
        <v>0</v>
      </c>
      <c r="G14" s="124">
        <v>0</v>
      </c>
      <c r="H14" s="124">
        <v>262</v>
      </c>
      <c r="I14" s="125">
        <v>0</v>
      </c>
    </row>
    <row r="15" spans="1:9" ht="27" customHeight="1">
      <c r="A15" s="336"/>
      <c r="B15" s="27" t="s">
        <v>127</v>
      </c>
      <c r="C15" s="28"/>
      <c r="D15" s="126"/>
      <c r="E15" s="127">
        <v>-1680</v>
      </c>
      <c r="F15" s="127">
        <v>15766</v>
      </c>
      <c r="G15" s="127">
        <v>22717</v>
      </c>
      <c r="H15" s="127">
        <v>8559</v>
      </c>
      <c r="I15" s="128">
        <v>-9697</v>
      </c>
    </row>
    <row r="16" spans="1:9" ht="27" customHeight="1">
      <c r="A16" s="336"/>
      <c r="B16" s="129" t="s">
        <v>128</v>
      </c>
      <c r="C16" s="130"/>
      <c r="D16" s="131" t="s">
        <v>43</v>
      </c>
      <c r="E16" s="132">
        <v>96858</v>
      </c>
      <c r="F16" s="132">
        <v>934037</v>
      </c>
      <c r="G16" s="132">
        <v>893989</v>
      </c>
      <c r="H16" s="132">
        <v>944842</v>
      </c>
      <c r="I16" s="133">
        <v>899880</v>
      </c>
    </row>
    <row r="17" spans="1:9" ht="27" customHeight="1">
      <c r="A17" s="336"/>
      <c r="B17" s="26" t="s">
        <v>129</v>
      </c>
      <c r="C17" s="25"/>
      <c r="D17" s="48" t="s">
        <v>44</v>
      </c>
      <c r="E17" s="122">
        <v>96089</v>
      </c>
      <c r="F17" s="122">
        <v>89841</v>
      </c>
      <c r="G17" s="122">
        <v>93142</v>
      </c>
      <c r="H17" s="122">
        <v>293093</v>
      </c>
      <c r="I17" s="123">
        <v>395903</v>
      </c>
    </row>
    <row r="18" spans="1:9" ht="27" customHeight="1">
      <c r="A18" s="336"/>
      <c r="B18" s="26" t="s">
        <v>130</v>
      </c>
      <c r="C18" s="25"/>
      <c r="D18" s="48" t="s">
        <v>45</v>
      </c>
      <c r="E18" s="122">
        <v>1264461</v>
      </c>
      <c r="F18" s="122">
        <v>1344546</v>
      </c>
      <c r="G18" s="122">
        <v>1361769</v>
      </c>
      <c r="H18" s="122">
        <v>1403394</v>
      </c>
      <c r="I18" s="123">
        <v>1414415</v>
      </c>
    </row>
    <row r="19" spans="1:9" ht="27" customHeight="1">
      <c r="A19" s="336"/>
      <c r="B19" s="26" t="s">
        <v>131</v>
      </c>
      <c r="C19" s="25"/>
      <c r="D19" s="48" t="s">
        <v>132</v>
      </c>
      <c r="E19" s="122">
        <f>E17+E18-E16</f>
        <v>1263692</v>
      </c>
      <c r="F19" s="122">
        <f>F17+F18-F16</f>
        <v>500350</v>
      </c>
      <c r="G19" s="122">
        <f>G17+G18-G16</f>
        <v>560922</v>
      </c>
      <c r="H19" s="122">
        <f>H17+H18-H16</f>
        <v>751645</v>
      </c>
      <c r="I19" s="122">
        <f>I17+I18-I16</f>
        <v>910438</v>
      </c>
    </row>
    <row r="20" spans="1:9" ht="27" customHeight="1">
      <c r="A20" s="336"/>
      <c r="B20" s="26" t="s">
        <v>133</v>
      </c>
      <c r="C20" s="25"/>
      <c r="D20" s="51" t="s">
        <v>134</v>
      </c>
      <c r="E20" s="134">
        <f>E18/E8</f>
        <v>2.830456155116915</v>
      </c>
      <c r="F20" s="134">
        <f>F18/F8</f>
        <v>2.216323583711362</v>
      </c>
      <c r="G20" s="134">
        <f>G18/G8</f>
        <v>2.506601653312423</v>
      </c>
      <c r="H20" s="134">
        <f>H18/H8</f>
        <v>2.7405489323061603</v>
      </c>
      <c r="I20" s="134">
        <f>I18/I8</f>
        <v>2.6290583706479453</v>
      </c>
    </row>
    <row r="21" spans="1:9" ht="27" customHeight="1">
      <c r="A21" s="336"/>
      <c r="B21" s="26" t="s">
        <v>135</v>
      </c>
      <c r="C21" s="25"/>
      <c r="D21" s="51" t="s">
        <v>136</v>
      </c>
      <c r="E21" s="134">
        <f>E19/E8</f>
        <v>2.828734772817829</v>
      </c>
      <c r="F21" s="134">
        <f>F19/F8</f>
        <v>0.8247672486549215</v>
      </c>
      <c r="G21" s="134">
        <f>G19/G8</f>
        <v>1.032486429474684</v>
      </c>
      <c r="H21" s="134">
        <f>H19/H8</f>
        <v>1.4678129607389399</v>
      </c>
      <c r="I21" s="134">
        <f>I19/I8</f>
        <v>1.6922859591109922</v>
      </c>
    </row>
    <row r="22" spans="1:9" ht="27" customHeight="1">
      <c r="A22" s="336"/>
      <c r="B22" s="26" t="s">
        <v>137</v>
      </c>
      <c r="C22" s="25"/>
      <c r="D22" s="51" t="s">
        <v>138</v>
      </c>
      <c r="E22" s="122">
        <f>E18/E24*1000000</f>
        <v>623174.5277625546</v>
      </c>
      <c r="F22" s="122">
        <f>F18/F24*1000000</f>
        <v>662643.4651642333</v>
      </c>
      <c r="G22" s="122">
        <f>G18/G24*1000000</f>
        <v>671131.6153655085</v>
      </c>
      <c r="H22" s="122">
        <f>H18/H24*1000000</f>
        <v>691646.0003233018</v>
      </c>
      <c r="I22" s="122">
        <f>I18/I24*1000000</f>
        <v>697077.5687706253</v>
      </c>
    </row>
    <row r="23" spans="1:9" ht="27" customHeight="1">
      <c r="A23" s="336"/>
      <c r="B23" s="26" t="s">
        <v>139</v>
      </c>
      <c r="C23" s="25"/>
      <c r="D23" s="51" t="s">
        <v>140</v>
      </c>
      <c r="E23" s="122">
        <f>E19/E24*1000000</f>
        <v>622795.5352812923</v>
      </c>
      <c r="F23" s="122">
        <f>F19/F24*1000000</f>
        <v>246591.53185902466</v>
      </c>
      <c r="G23" s="122">
        <f>G19/G24*1000000</f>
        <v>276443.71986295155</v>
      </c>
      <c r="H23" s="122">
        <f>H19/H24*1000000</f>
        <v>370439.2764348487</v>
      </c>
      <c r="I23" s="122">
        <f>I19/I24*1000000</f>
        <v>448698.5132060891</v>
      </c>
    </row>
    <row r="24" spans="1:9" ht="27" customHeight="1">
      <c r="A24" s="336"/>
      <c r="B24" s="135" t="s">
        <v>141</v>
      </c>
      <c r="C24" s="136"/>
      <c r="D24" s="137" t="s">
        <v>142</v>
      </c>
      <c r="E24" s="127">
        <v>2029064</v>
      </c>
      <c r="F24" s="127">
        <v>2029064</v>
      </c>
      <c r="G24" s="127">
        <v>2029064</v>
      </c>
      <c r="H24" s="128">
        <v>2029064</v>
      </c>
      <c r="I24" s="128">
        <f>H24</f>
        <v>2029064</v>
      </c>
    </row>
    <row r="25" spans="1:9" ht="27" customHeight="1">
      <c r="A25" s="336"/>
      <c r="B25" s="6" t="s">
        <v>143</v>
      </c>
      <c r="C25" s="138"/>
      <c r="D25" s="139"/>
      <c r="E25" s="120">
        <v>488921</v>
      </c>
      <c r="F25" s="120">
        <v>480424</v>
      </c>
      <c r="G25" s="120">
        <v>481605</v>
      </c>
      <c r="H25" s="120">
        <v>482087</v>
      </c>
      <c r="I25" s="140">
        <v>486062</v>
      </c>
    </row>
    <row r="26" spans="1:9" ht="27" customHeight="1">
      <c r="A26" s="336"/>
      <c r="B26" s="141" t="s">
        <v>144</v>
      </c>
      <c r="C26" s="142"/>
      <c r="D26" s="143"/>
      <c r="E26" s="144">
        <v>0.445</v>
      </c>
      <c r="F26" s="144">
        <v>0.418</v>
      </c>
      <c r="G26" s="144">
        <v>0.413</v>
      </c>
      <c r="H26" s="144">
        <v>0.4341</v>
      </c>
      <c r="I26" s="145">
        <v>0.469</v>
      </c>
    </row>
    <row r="27" spans="1:9" ht="27" customHeight="1">
      <c r="A27" s="336"/>
      <c r="B27" s="141" t="s">
        <v>145</v>
      </c>
      <c r="C27" s="142"/>
      <c r="D27" s="143"/>
      <c r="E27" s="146">
        <v>0.1</v>
      </c>
      <c r="F27" s="146">
        <v>1.2</v>
      </c>
      <c r="G27" s="146">
        <v>1.2</v>
      </c>
      <c r="H27" s="146">
        <v>2.2</v>
      </c>
      <c r="I27" s="147">
        <v>1.5</v>
      </c>
    </row>
    <row r="28" spans="1:9" ht="27" customHeight="1">
      <c r="A28" s="336"/>
      <c r="B28" s="141" t="s">
        <v>146</v>
      </c>
      <c r="C28" s="142"/>
      <c r="D28" s="143"/>
      <c r="E28" s="146">
        <v>94.2</v>
      </c>
      <c r="F28" s="146">
        <v>95</v>
      </c>
      <c r="G28" s="146">
        <v>95.6</v>
      </c>
      <c r="H28" s="146">
        <v>95.7</v>
      </c>
      <c r="I28" s="147">
        <v>96.7</v>
      </c>
    </row>
    <row r="29" spans="1:9" ht="27" customHeight="1">
      <c r="A29" s="336"/>
      <c r="B29" s="148" t="s">
        <v>147</v>
      </c>
      <c r="C29" s="149"/>
      <c r="D29" s="150"/>
      <c r="E29" s="151">
        <v>40.9</v>
      </c>
      <c r="F29" s="151">
        <v>25</v>
      </c>
      <c r="G29" s="151">
        <v>45.6</v>
      </c>
      <c r="H29" s="151">
        <v>47.9</v>
      </c>
      <c r="I29" s="152">
        <v>50</v>
      </c>
    </row>
    <row r="30" spans="1:9" ht="27" customHeight="1">
      <c r="A30" s="336"/>
      <c r="B30" s="338" t="s">
        <v>148</v>
      </c>
      <c r="C30" s="16" t="s">
        <v>149</v>
      </c>
      <c r="D30" s="153"/>
      <c r="E30" s="154">
        <v>0</v>
      </c>
      <c r="F30" s="154">
        <v>0</v>
      </c>
      <c r="G30" s="154">
        <v>0</v>
      </c>
      <c r="H30" s="154">
        <v>0</v>
      </c>
      <c r="I30" s="155">
        <v>0</v>
      </c>
    </row>
    <row r="31" spans="1:9" ht="27" customHeight="1">
      <c r="A31" s="336"/>
      <c r="B31" s="336"/>
      <c r="C31" s="141" t="s">
        <v>150</v>
      </c>
      <c r="D31" s="143"/>
      <c r="E31" s="146">
        <v>0</v>
      </c>
      <c r="F31" s="146">
        <v>0</v>
      </c>
      <c r="G31" s="146">
        <v>0</v>
      </c>
      <c r="H31" s="146">
        <v>0</v>
      </c>
      <c r="I31" s="147">
        <v>0</v>
      </c>
    </row>
    <row r="32" spans="1:9" ht="27" customHeight="1">
      <c r="A32" s="336"/>
      <c r="B32" s="336"/>
      <c r="C32" s="141" t="s">
        <v>151</v>
      </c>
      <c r="D32" s="143"/>
      <c r="E32" s="146">
        <v>14.4</v>
      </c>
      <c r="F32" s="146">
        <v>14.4</v>
      </c>
      <c r="G32" s="146">
        <v>14.1</v>
      </c>
      <c r="H32" s="146">
        <v>13.5</v>
      </c>
      <c r="I32" s="147">
        <v>12.7</v>
      </c>
    </row>
    <row r="33" spans="1:9" ht="27" customHeight="1">
      <c r="A33" s="337"/>
      <c r="B33" s="337"/>
      <c r="C33" s="148" t="s">
        <v>152</v>
      </c>
      <c r="D33" s="150"/>
      <c r="E33" s="151">
        <v>183.4</v>
      </c>
      <c r="F33" s="151">
        <v>166.2</v>
      </c>
      <c r="G33" s="151">
        <v>156.4</v>
      </c>
      <c r="H33" s="151">
        <v>143.5</v>
      </c>
      <c r="I33" s="156">
        <v>140</v>
      </c>
    </row>
    <row r="34" spans="1:9" ht="27" customHeight="1">
      <c r="A34" s="1" t="s">
        <v>246</v>
      </c>
      <c r="B34" s="4"/>
      <c r="C34" s="4"/>
      <c r="D34" s="4"/>
      <c r="E34" s="157"/>
      <c r="F34" s="157"/>
      <c r="G34" s="157"/>
      <c r="H34" s="157"/>
      <c r="I34" s="158"/>
    </row>
    <row r="35" ht="27" customHeight="1">
      <c r="A35" s="9" t="s">
        <v>111</v>
      </c>
    </row>
    <row r="36" ht="13.5">
      <c r="A36" s="159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28" activePane="bottomRight" state="frozen"/>
      <selection pane="topLeft" activeCell="F3" sqref="F3"/>
      <selection pane="topRight" activeCell="F3" sqref="F3"/>
      <selection pane="bottomLeft" activeCell="F3" sqref="F3"/>
      <selection pane="bottomRight" activeCell="F3" sqref="F3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38" t="s">
        <v>0</v>
      </c>
      <c r="B1" s="17"/>
      <c r="C1" s="17"/>
      <c r="D1" s="60" t="s">
        <v>249</v>
      </c>
      <c r="E1" s="21"/>
      <c r="F1" s="21"/>
      <c r="G1" s="21"/>
    </row>
    <row r="2" ht="15" customHeight="1"/>
    <row r="3" spans="1:4" ht="15" customHeight="1">
      <c r="A3" s="22" t="s">
        <v>153</v>
      </c>
      <c r="B3" s="22"/>
      <c r="C3" s="22"/>
      <c r="D3" s="22"/>
    </row>
    <row r="4" spans="1:4" ht="15" customHeight="1">
      <c r="A4" s="22"/>
      <c r="B4" s="22"/>
      <c r="C4" s="22"/>
      <c r="D4" s="22"/>
    </row>
    <row r="5" spans="1:15" ht="15.75" customHeight="1">
      <c r="A5" s="19" t="s">
        <v>242</v>
      </c>
      <c r="B5" s="19"/>
      <c r="C5" s="19"/>
      <c r="D5" s="19"/>
      <c r="K5" s="23"/>
      <c r="O5" s="23" t="s">
        <v>48</v>
      </c>
    </row>
    <row r="6" spans="1:15" ht="15.75" customHeight="1">
      <c r="A6" s="293" t="s">
        <v>49</v>
      </c>
      <c r="B6" s="294"/>
      <c r="C6" s="294"/>
      <c r="D6" s="294"/>
      <c r="E6" s="295"/>
      <c r="F6" s="288" t="s">
        <v>257</v>
      </c>
      <c r="G6" s="311"/>
      <c r="H6" s="288" t="s">
        <v>258</v>
      </c>
      <c r="I6" s="311"/>
      <c r="J6" s="288" t="s">
        <v>259</v>
      </c>
      <c r="K6" s="311"/>
      <c r="L6" s="310"/>
      <c r="M6" s="311"/>
      <c r="N6" s="310"/>
      <c r="O6" s="311"/>
    </row>
    <row r="7" spans="1:15" ht="15.75" customHeight="1">
      <c r="A7" s="296"/>
      <c r="B7" s="297"/>
      <c r="C7" s="297"/>
      <c r="D7" s="297"/>
      <c r="E7" s="298"/>
      <c r="F7" s="61" t="s">
        <v>243</v>
      </c>
      <c r="G7" s="24" t="s">
        <v>2</v>
      </c>
      <c r="H7" s="61" t="s">
        <v>243</v>
      </c>
      <c r="I7" s="24" t="s">
        <v>2</v>
      </c>
      <c r="J7" s="61" t="s">
        <v>243</v>
      </c>
      <c r="K7" s="24" t="s">
        <v>2</v>
      </c>
      <c r="L7" s="61" t="s">
        <v>243</v>
      </c>
      <c r="M7" s="24" t="s">
        <v>2</v>
      </c>
      <c r="N7" s="61" t="s">
        <v>243</v>
      </c>
      <c r="O7" s="24" t="s">
        <v>2</v>
      </c>
    </row>
    <row r="8" spans="1:25" ht="15.75" customHeight="1">
      <c r="A8" s="305" t="s">
        <v>83</v>
      </c>
      <c r="B8" s="34" t="s">
        <v>50</v>
      </c>
      <c r="C8" s="35"/>
      <c r="D8" s="35"/>
      <c r="E8" s="50" t="s">
        <v>41</v>
      </c>
      <c r="F8" s="62">
        <v>2614</v>
      </c>
      <c r="G8" s="63">
        <v>2425</v>
      </c>
      <c r="H8" s="62">
        <v>6841</v>
      </c>
      <c r="I8" s="64">
        <v>-202</v>
      </c>
      <c r="J8" s="62">
        <v>557</v>
      </c>
      <c r="K8" s="65">
        <v>4654</v>
      </c>
      <c r="L8" s="62"/>
      <c r="M8" s="64"/>
      <c r="N8" s="62"/>
      <c r="O8" s="65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ht="15.75" customHeight="1">
      <c r="A9" s="306"/>
      <c r="B9" s="4"/>
      <c r="C9" s="18" t="s">
        <v>51</v>
      </c>
      <c r="D9" s="25"/>
      <c r="E9" s="48" t="s">
        <v>42</v>
      </c>
      <c r="F9" s="44">
        <v>2521</v>
      </c>
      <c r="G9" s="67">
        <v>2343</v>
      </c>
      <c r="H9" s="44">
        <v>6826</v>
      </c>
      <c r="I9" s="68">
        <v>-211</v>
      </c>
      <c r="J9" s="44">
        <v>84</v>
      </c>
      <c r="K9" s="69">
        <v>4617</v>
      </c>
      <c r="L9" s="44"/>
      <c r="M9" s="68"/>
      <c r="N9" s="44"/>
      <c r="O9" s="69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ht="15.75" customHeight="1">
      <c r="A10" s="306"/>
      <c r="B10" s="6"/>
      <c r="C10" s="18" t="s">
        <v>52</v>
      </c>
      <c r="D10" s="25"/>
      <c r="E10" s="48" t="s">
        <v>43</v>
      </c>
      <c r="F10" s="44">
        <v>93</v>
      </c>
      <c r="G10" s="67">
        <v>82</v>
      </c>
      <c r="H10" s="44">
        <v>15</v>
      </c>
      <c r="I10" s="68">
        <v>9</v>
      </c>
      <c r="J10" s="70">
        <v>473</v>
      </c>
      <c r="K10" s="71">
        <v>37</v>
      </c>
      <c r="L10" s="44"/>
      <c r="M10" s="68"/>
      <c r="N10" s="44"/>
      <c r="O10" s="69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ht="15.75" customHeight="1">
      <c r="A11" s="306"/>
      <c r="B11" s="30" t="s">
        <v>53</v>
      </c>
      <c r="C11" s="37"/>
      <c r="D11" s="37"/>
      <c r="E11" s="47" t="s">
        <v>44</v>
      </c>
      <c r="F11" s="72">
        <v>2451</v>
      </c>
      <c r="G11" s="73">
        <v>2105</v>
      </c>
      <c r="H11" s="72">
        <v>8379</v>
      </c>
      <c r="I11" s="74">
        <v>7441</v>
      </c>
      <c r="J11" s="72">
        <v>5055</v>
      </c>
      <c r="K11" s="75">
        <v>9333</v>
      </c>
      <c r="L11" s="72"/>
      <c r="M11" s="74"/>
      <c r="N11" s="72"/>
      <c r="O11" s="75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ht="15.75" customHeight="1">
      <c r="A12" s="306"/>
      <c r="B12" s="3"/>
      <c r="C12" s="18" t="s">
        <v>54</v>
      </c>
      <c r="D12" s="25"/>
      <c r="E12" s="48" t="s">
        <v>45</v>
      </c>
      <c r="F12" s="44">
        <v>2431</v>
      </c>
      <c r="G12" s="67">
        <v>2105</v>
      </c>
      <c r="H12" s="72">
        <v>6156</v>
      </c>
      <c r="I12" s="68">
        <v>6964</v>
      </c>
      <c r="J12" s="72">
        <v>360</v>
      </c>
      <c r="K12" s="200">
        <v>9296</v>
      </c>
      <c r="L12" s="44"/>
      <c r="M12" s="68"/>
      <c r="N12" s="44"/>
      <c r="O12" s="69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ht="15.75" customHeight="1">
      <c r="A13" s="306"/>
      <c r="B13" s="4"/>
      <c r="C13" s="32" t="s">
        <v>55</v>
      </c>
      <c r="D13" s="33"/>
      <c r="E13" s="52" t="s">
        <v>46</v>
      </c>
      <c r="F13" s="42">
        <v>20</v>
      </c>
      <c r="G13" s="100">
        <v>0</v>
      </c>
      <c r="H13" s="70">
        <v>2223</v>
      </c>
      <c r="I13" s="71">
        <v>477</v>
      </c>
      <c r="J13" s="70">
        <v>4694</v>
      </c>
      <c r="K13" s="71">
        <v>37</v>
      </c>
      <c r="L13" s="42"/>
      <c r="M13" s="77"/>
      <c r="N13" s="42"/>
      <c r="O13" s="78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ht="15.75" customHeight="1">
      <c r="A14" s="306"/>
      <c r="B14" s="26" t="s">
        <v>56</v>
      </c>
      <c r="C14" s="25"/>
      <c r="D14" s="25"/>
      <c r="E14" s="48" t="s">
        <v>154</v>
      </c>
      <c r="F14" s="43">
        <f aca="true" t="shared" si="0" ref="F14:O15">F9-F12</f>
        <v>90</v>
      </c>
      <c r="G14" s="79">
        <f t="shared" si="0"/>
        <v>238</v>
      </c>
      <c r="H14" s="43">
        <f t="shared" si="0"/>
        <v>670</v>
      </c>
      <c r="I14" s="79">
        <f t="shared" si="0"/>
        <v>-7175</v>
      </c>
      <c r="J14" s="43">
        <f t="shared" si="0"/>
        <v>-276</v>
      </c>
      <c r="K14" s="79">
        <f t="shared" si="0"/>
        <v>-4679</v>
      </c>
      <c r="L14" s="43">
        <f t="shared" si="0"/>
        <v>0</v>
      </c>
      <c r="M14" s="79">
        <f t="shared" si="0"/>
        <v>0</v>
      </c>
      <c r="N14" s="43">
        <f t="shared" si="0"/>
        <v>0</v>
      </c>
      <c r="O14" s="79">
        <f t="shared" si="0"/>
        <v>0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ht="15.75" customHeight="1">
      <c r="A15" s="306"/>
      <c r="B15" s="26" t="s">
        <v>57</v>
      </c>
      <c r="C15" s="25"/>
      <c r="D15" s="25"/>
      <c r="E15" s="48" t="s">
        <v>155</v>
      </c>
      <c r="F15" s="43">
        <f t="shared" si="0"/>
        <v>73</v>
      </c>
      <c r="G15" s="79">
        <f>G10-G13</f>
        <v>82</v>
      </c>
      <c r="H15" s="43">
        <f t="shared" si="0"/>
        <v>-2208</v>
      </c>
      <c r="I15" s="79">
        <f>I10-I13</f>
        <v>-468</v>
      </c>
      <c r="J15" s="43">
        <f t="shared" si="0"/>
        <v>-4221</v>
      </c>
      <c r="K15" s="79">
        <f>K10-K13</f>
        <v>0</v>
      </c>
      <c r="L15" s="43">
        <f t="shared" si="0"/>
        <v>0</v>
      </c>
      <c r="M15" s="79">
        <f t="shared" si="0"/>
        <v>0</v>
      </c>
      <c r="N15" s="43">
        <f t="shared" si="0"/>
        <v>0</v>
      </c>
      <c r="O15" s="79">
        <f t="shared" si="0"/>
        <v>0</v>
      </c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1:25" ht="15.75" customHeight="1">
      <c r="A16" s="306"/>
      <c r="B16" s="26" t="s">
        <v>58</v>
      </c>
      <c r="C16" s="25"/>
      <c r="D16" s="25"/>
      <c r="E16" s="48" t="s">
        <v>156</v>
      </c>
      <c r="F16" s="43">
        <f aca="true" t="shared" si="1" ref="F16:O16">F8-F11</f>
        <v>163</v>
      </c>
      <c r="G16" s="79">
        <f>G8-G11</f>
        <v>320</v>
      </c>
      <c r="H16" s="43">
        <f t="shared" si="1"/>
        <v>-1538</v>
      </c>
      <c r="I16" s="79">
        <f>I8-I11</f>
        <v>-7643</v>
      </c>
      <c r="J16" s="43">
        <f t="shared" si="1"/>
        <v>-4498</v>
      </c>
      <c r="K16" s="79">
        <f>K8-K11</f>
        <v>-4679</v>
      </c>
      <c r="L16" s="43">
        <f t="shared" si="1"/>
        <v>0</v>
      </c>
      <c r="M16" s="79">
        <f t="shared" si="1"/>
        <v>0</v>
      </c>
      <c r="N16" s="43">
        <f t="shared" si="1"/>
        <v>0</v>
      </c>
      <c r="O16" s="79">
        <f t="shared" si="1"/>
        <v>0</v>
      </c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15.75" customHeight="1">
      <c r="A17" s="306"/>
      <c r="B17" s="26" t="s">
        <v>59</v>
      </c>
      <c r="C17" s="25"/>
      <c r="D17" s="25"/>
      <c r="E17" s="20"/>
      <c r="F17" s="161">
        <v>0</v>
      </c>
      <c r="G17" s="162">
        <v>0</v>
      </c>
      <c r="H17" s="70">
        <v>12627</v>
      </c>
      <c r="I17" s="71">
        <v>28220</v>
      </c>
      <c r="J17" s="44">
        <v>18640</v>
      </c>
      <c r="K17" s="69">
        <v>14142</v>
      </c>
      <c r="L17" s="44"/>
      <c r="M17" s="68"/>
      <c r="N17" s="70"/>
      <c r="O17" s="80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1:25" ht="15.75" customHeight="1">
      <c r="A18" s="307"/>
      <c r="B18" s="29" t="s">
        <v>60</v>
      </c>
      <c r="C18" s="19"/>
      <c r="D18" s="19"/>
      <c r="E18" s="12"/>
      <c r="F18" s="81">
        <v>0</v>
      </c>
      <c r="G18" s="201">
        <v>0</v>
      </c>
      <c r="H18" s="83">
        <v>0</v>
      </c>
      <c r="I18" s="84">
        <v>0</v>
      </c>
      <c r="J18" s="83">
        <v>0</v>
      </c>
      <c r="K18" s="84">
        <v>0</v>
      </c>
      <c r="L18" s="83"/>
      <c r="M18" s="84"/>
      <c r="N18" s="83"/>
      <c r="O18" s="85"/>
      <c r="P18" s="66"/>
      <c r="Q18" s="66"/>
      <c r="R18" s="66"/>
      <c r="S18" s="66"/>
      <c r="T18" s="66"/>
      <c r="U18" s="66"/>
      <c r="V18" s="66"/>
      <c r="W18" s="66"/>
      <c r="X18" s="66"/>
      <c r="Y18" s="66"/>
    </row>
    <row r="19" spans="1:25" ht="15.75" customHeight="1">
      <c r="A19" s="306" t="s">
        <v>84</v>
      </c>
      <c r="B19" s="30" t="s">
        <v>61</v>
      </c>
      <c r="C19" s="31"/>
      <c r="D19" s="31"/>
      <c r="E19" s="53"/>
      <c r="F19" s="39">
        <v>1671</v>
      </c>
      <c r="G19" s="86">
        <v>1257</v>
      </c>
      <c r="H19" s="40">
        <v>900</v>
      </c>
      <c r="I19" s="87">
        <v>3567</v>
      </c>
      <c r="J19" s="40">
        <v>1616</v>
      </c>
      <c r="K19" s="88">
        <v>2587</v>
      </c>
      <c r="L19" s="40"/>
      <c r="M19" s="87"/>
      <c r="N19" s="40"/>
      <c r="O19" s="88"/>
      <c r="P19" s="66"/>
      <c r="Q19" s="66"/>
      <c r="R19" s="66"/>
      <c r="S19" s="66"/>
      <c r="T19" s="66"/>
      <c r="U19" s="66"/>
      <c r="V19" s="66"/>
      <c r="W19" s="66"/>
      <c r="X19" s="66"/>
      <c r="Y19" s="66"/>
    </row>
    <row r="20" spans="1:25" ht="15.75" customHeight="1">
      <c r="A20" s="306"/>
      <c r="B20" s="13"/>
      <c r="C20" s="18" t="s">
        <v>62</v>
      </c>
      <c r="D20" s="25"/>
      <c r="E20" s="48"/>
      <c r="F20" s="43">
        <v>1518</v>
      </c>
      <c r="G20" s="79">
        <v>855</v>
      </c>
      <c r="H20" s="44">
        <v>236</v>
      </c>
      <c r="I20" s="68">
        <v>1052</v>
      </c>
      <c r="J20" s="44">
        <v>1575</v>
      </c>
      <c r="K20" s="67">
        <v>2534</v>
      </c>
      <c r="L20" s="44"/>
      <c r="M20" s="68"/>
      <c r="N20" s="44"/>
      <c r="O20" s="69"/>
      <c r="P20" s="66"/>
      <c r="Q20" s="66"/>
      <c r="R20" s="66"/>
      <c r="S20" s="66"/>
      <c r="T20" s="66"/>
      <c r="U20" s="66"/>
      <c r="V20" s="66"/>
      <c r="W20" s="66"/>
      <c r="X20" s="66"/>
      <c r="Y20" s="66"/>
    </row>
    <row r="21" spans="1:25" ht="15.75" customHeight="1">
      <c r="A21" s="306"/>
      <c r="B21" s="5" t="s">
        <v>63</v>
      </c>
      <c r="C21" s="37"/>
      <c r="D21" s="37"/>
      <c r="E21" s="47" t="s">
        <v>157</v>
      </c>
      <c r="F21" s="89">
        <v>1342</v>
      </c>
      <c r="G21" s="90">
        <v>1257</v>
      </c>
      <c r="H21" s="72">
        <v>900</v>
      </c>
      <c r="I21" s="74">
        <v>3567</v>
      </c>
      <c r="J21" s="72">
        <v>1616</v>
      </c>
      <c r="K21" s="75">
        <v>2587</v>
      </c>
      <c r="L21" s="72"/>
      <c r="M21" s="74"/>
      <c r="N21" s="72"/>
      <c r="O21" s="75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5" ht="15.75" customHeight="1">
      <c r="A22" s="306"/>
      <c r="B22" s="30" t="s">
        <v>64</v>
      </c>
      <c r="C22" s="31"/>
      <c r="D22" s="31"/>
      <c r="E22" s="53" t="s">
        <v>158</v>
      </c>
      <c r="F22" s="39">
        <v>2197</v>
      </c>
      <c r="G22" s="86">
        <v>2100</v>
      </c>
      <c r="H22" s="40">
        <v>1028</v>
      </c>
      <c r="I22" s="87">
        <v>3909</v>
      </c>
      <c r="J22" s="40">
        <v>1621</v>
      </c>
      <c r="K22" s="88">
        <v>4117</v>
      </c>
      <c r="L22" s="40"/>
      <c r="M22" s="87"/>
      <c r="N22" s="40"/>
      <c r="O22" s="88"/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 spans="1:25" ht="15.75" customHeight="1">
      <c r="A23" s="306"/>
      <c r="B23" s="3" t="s">
        <v>65</v>
      </c>
      <c r="C23" s="32" t="s">
        <v>66</v>
      </c>
      <c r="D23" s="33"/>
      <c r="E23" s="52"/>
      <c r="F23" s="41">
        <v>673</v>
      </c>
      <c r="G23" s="76">
        <v>1183</v>
      </c>
      <c r="H23" s="42">
        <v>669</v>
      </c>
      <c r="I23" s="77">
        <v>1428</v>
      </c>
      <c r="J23" s="42">
        <v>1588</v>
      </c>
      <c r="K23" s="78">
        <v>1660</v>
      </c>
      <c r="L23" s="42"/>
      <c r="M23" s="77"/>
      <c r="N23" s="42"/>
      <c r="O23" s="78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24" spans="1:25" ht="15.75" customHeight="1">
      <c r="A24" s="306"/>
      <c r="B24" s="26" t="s">
        <v>159</v>
      </c>
      <c r="C24" s="25"/>
      <c r="D24" s="25"/>
      <c r="E24" s="48" t="s">
        <v>160</v>
      </c>
      <c r="F24" s="43">
        <f aca="true" t="shared" si="2" ref="F24:O24">F21-F22</f>
        <v>-855</v>
      </c>
      <c r="G24" s="79">
        <f t="shared" si="2"/>
        <v>-843</v>
      </c>
      <c r="H24" s="43">
        <f t="shared" si="2"/>
        <v>-128</v>
      </c>
      <c r="I24" s="79">
        <f t="shared" si="2"/>
        <v>-342</v>
      </c>
      <c r="J24" s="43">
        <f t="shared" si="2"/>
        <v>-5</v>
      </c>
      <c r="K24" s="79">
        <f t="shared" si="2"/>
        <v>-1530</v>
      </c>
      <c r="L24" s="43">
        <f t="shared" si="2"/>
        <v>0</v>
      </c>
      <c r="M24" s="79">
        <f t="shared" si="2"/>
        <v>0</v>
      </c>
      <c r="N24" s="43">
        <f t="shared" si="2"/>
        <v>0</v>
      </c>
      <c r="O24" s="79">
        <f t="shared" si="2"/>
        <v>0</v>
      </c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spans="1:25" ht="15.75" customHeight="1">
      <c r="A25" s="306"/>
      <c r="B25" s="58" t="s">
        <v>67</v>
      </c>
      <c r="C25" s="33"/>
      <c r="D25" s="33"/>
      <c r="E25" s="308" t="s">
        <v>161</v>
      </c>
      <c r="F25" s="316">
        <v>855</v>
      </c>
      <c r="G25" s="318">
        <v>843</v>
      </c>
      <c r="H25" s="334">
        <v>128</v>
      </c>
      <c r="I25" s="318">
        <v>342</v>
      </c>
      <c r="J25" s="334">
        <v>5</v>
      </c>
      <c r="K25" s="318">
        <v>1530</v>
      </c>
      <c r="L25" s="334"/>
      <c r="M25" s="318"/>
      <c r="N25" s="334"/>
      <c r="O25" s="318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spans="1:25" ht="15.75" customHeight="1">
      <c r="A26" s="306"/>
      <c r="B26" s="5" t="s">
        <v>68</v>
      </c>
      <c r="C26" s="37"/>
      <c r="D26" s="37"/>
      <c r="E26" s="309"/>
      <c r="F26" s="317"/>
      <c r="G26" s="319"/>
      <c r="H26" s="335"/>
      <c r="I26" s="319"/>
      <c r="J26" s="335"/>
      <c r="K26" s="319"/>
      <c r="L26" s="335"/>
      <c r="M26" s="319"/>
      <c r="N26" s="335"/>
      <c r="O26" s="319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pans="1:25" ht="15.75" customHeight="1">
      <c r="A27" s="307"/>
      <c r="B27" s="29" t="s">
        <v>162</v>
      </c>
      <c r="C27" s="19"/>
      <c r="D27" s="19"/>
      <c r="E27" s="49" t="s">
        <v>163</v>
      </c>
      <c r="F27" s="45">
        <f aca="true" t="shared" si="3" ref="F27:O27">F24+F25</f>
        <v>0</v>
      </c>
      <c r="G27" s="91">
        <f t="shared" si="3"/>
        <v>0</v>
      </c>
      <c r="H27" s="45">
        <f t="shared" si="3"/>
        <v>0</v>
      </c>
      <c r="I27" s="91">
        <f t="shared" si="3"/>
        <v>0</v>
      </c>
      <c r="J27" s="45">
        <f t="shared" si="3"/>
        <v>0</v>
      </c>
      <c r="K27" s="91">
        <f t="shared" si="3"/>
        <v>0</v>
      </c>
      <c r="L27" s="45">
        <f t="shared" si="3"/>
        <v>0</v>
      </c>
      <c r="M27" s="91">
        <f t="shared" si="3"/>
        <v>0</v>
      </c>
      <c r="N27" s="45">
        <f t="shared" si="3"/>
        <v>0</v>
      </c>
      <c r="O27" s="91">
        <f t="shared" si="3"/>
        <v>0</v>
      </c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spans="1:25" ht="15.75" customHeight="1">
      <c r="A28" s="9"/>
      <c r="F28" s="66"/>
      <c r="G28" s="66"/>
      <c r="H28" s="66"/>
      <c r="I28" s="66"/>
      <c r="J28" s="66"/>
      <c r="K28" s="66"/>
      <c r="L28" s="92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spans="1:25" ht="15.75" customHeight="1">
      <c r="A29" s="19"/>
      <c r="F29" s="66"/>
      <c r="G29" s="66"/>
      <c r="H29" s="66"/>
      <c r="I29" s="66"/>
      <c r="J29" s="93"/>
      <c r="K29" s="93"/>
      <c r="L29" s="92"/>
      <c r="M29" s="66"/>
      <c r="N29" s="66"/>
      <c r="O29" s="93" t="s">
        <v>107</v>
      </c>
      <c r="P29" s="66"/>
      <c r="Q29" s="66"/>
      <c r="R29" s="66"/>
      <c r="S29" s="66"/>
      <c r="T29" s="66"/>
      <c r="U29" s="66"/>
      <c r="V29" s="66"/>
      <c r="W29" s="66"/>
      <c r="X29" s="66"/>
      <c r="Y29" s="93"/>
    </row>
    <row r="30" spans="1:25" ht="15.75" customHeight="1">
      <c r="A30" s="299" t="s">
        <v>69</v>
      </c>
      <c r="B30" s="300"/>
      <c r="C30" s="300"/>
      <c r="D30" s="300"/>
      <c r="E30" s="301"/>
      <c r="F30" s="328" t="s">
        <v>260</v>
      </c>
      <c r="G30" s="329"/>
      <c r="H30" s="328" t="s">
        <v>261</v>
      </c>
      <c r="I30" s="329"/>
      <c r="J30" s="328" t="s">
        <v>262</v>
      </c>
      <c r="K30" s="329"/>
      <c r="L30" s="328" t="s">
        <v>263</v>
      </c>
      <c r="M30" s="329"/>
      <c r="N30" s="328" t="s">
        <v>264</v>
      </c>
      <c r="O30" s="329"/>
      <c r="P30" s="94"/>
      <c r="Q30" s="92"/>
      <c r="R30" s="94"/>
      <c r="S30" s="92"/>
      <c r="T30" s="94"/>
      <c r="U30" s="92"/>
      <c r="V30" s="94"/>
      <c r="W30" s="92"/>
      <c r="X30" s="94"/>
      <c r="Y30" s="92"/>
    </row>
    <row r="31" spans="1:25" ht="15.75" customHeight="1">
      <c r="A31" s="302"/>
      <c r="B31" s="303"/>
      <c r="C31" s="303"/>
      <c r="D31" s="303"/>
      <c r="E31" s="304"/>
      <c r="F31" s="61" t="s">
        <v>243</v>
      </c>
      <c r="G31" s="24" t="s">
        <v>2</v>
      </c>
      <c r="H31" s="61" t="s">
        <v>243</v>
      </c>
      <c r="I31" s="24" t="s">
        <v>2</v>
      </c>
      <c r="J31" s="61" t="s">
        <v>243</v>
      </c>
      <c r="K31" s="24" t="s">
        <v>2</v>
      </c>
      <c r="L31" s="61" t="s">
        <v>243</v>
      </c>
      <c r="M31" s="24" t="s">
        <v>2</v>
      </c>
      <c r="N31" s="61" t="s">
        <v>243</v>
      </c>
      <c r="O31" s="160" t="s">
        <v>2</v>
      </c>
      <c r="P31" s="96"/>
      <c r="Q31" s="96"/>
      <c r="R31" s="96"/>
      <c r="S31" s="96"/>
      <c r="T31" s="96"/>
      <c r="U31" s="96"/>
      <c r="V31" s="96"/>
      <c r="W31" s="96"/>
      <c r="X31" s="96"/>
      <c r="Y31" s="96"/>
    </row>
    <row r="32" spans="1:25" ht="15.75" customHeight="1">
      <c r="A32" s="305" t="s">
        <v>85</v>
      </c>
      <c r="B32" s="34" t="s">
        <v>50</v>
      </c>
      <c r="C32" s="35"/>
      <c r="D32" s="35"/>
      <c r="E32" s="11" t="s">
        <v>41</v>
      </c>
      <c r="F32" s="40">
        <v>10791</v>
      </c>
      <c r="G32" s="97">
        <v>12056</v>
      </c>
      <c r="H32" s="62">
        <v>0</v>
      </c>
      <c r="I32" s="64">
        <v>0</v>
      </c>
      <c r="J32" s="62">
        <v>0</v>
      </c>
      <c r="K32" s="65">
        <v>0</v>
      </c>
      <c r="L32" s="40">
        <v>1216</v>
      </c>
      <c r="M32" s="97">
        <v>1320</v>
      </c>
      <c r="N32" s="62">
        <v>1395</v>
      </c>
      <c r="O32" s="98">
        <v>0</v>
      </c>
      <c r="P32" s="97"/>
      <c r="Q32" s="97"/>
      <c r="R32" s="97"/>
      <c r="S32" s="97"/>
      <c r="T32" s="99"/>
      <c r="U32" s="99"/>
      <c r="V32" s="97"/>
      <c r="W32" s="97"/>
      <c r="X32" s="99"/>
      <c r="Y32" s="99"/>
    </row>
    <row r="33" spans="1:25" ht="15.75" customHeight="1">
      <c r="A33" s="312"/>
      <c r="B33" s="4"/>
      <c r="C33" s="32" t="s">
        <v>70</v>
      </c>
      <c r="D33" s="33"/>
      <c r="E33" s="56"/>
      <c r="F33" s="42">
        <v>3384</v>
      </c>
      <c r="G33" s="100">
        <v>3222</v>
      </c>
      <c r="H33" s="42">
        <v>0</v>
      </c>
      <c r="I33" s="77">
        <v>0</v>
      </c>
      <c r="J33" s="42">
        <v>0</v>
      </c>
      <c r="K33" s="78">
        <v>0</v>
      </c>
      <c r="L33" s="42">
        <v>1159</v>
      </c>
      <c r="M33" s="100">
        <v>1044</v>
      </c>
      <c r="N33" s="42">
        <v>0</v>
      </c>
      <c r="O33" s="76">
        <v>0</v>
      </c>
      <c r="P33" s="97"/>
      <c r="Q33" s="97"/>
      <c r="R33" s="97"/>
      <c r="S33" s="97"/>
      <c r="T33" s="99"/>
      <c r="U33" s="99"/>
      <c r="V33" s="97"/>
      <c r="W33" s="97"/>
      <c r="X33" s="99"/>
      <c r="Y33" s="99"/>
    </row>
    <row r="34" spans="1:25" ht="15.75" customHeight="1">
      <c r="A34" s="312"/>
      <c r="B34" s="4"/>
      <c r="C34" s="15"/>
      <c r="D34" s="18" t="s">
        <v>71</v>
      </c>
      <c r="E34" s="51"/>
      <c r="F34" s="44">
        <v>0</v>
      </c>
      <c r="G34" s="67">
        <v>0</v>
      </c>
      <c r="H34" s="44">
        <v>0</v>
      </c>
      <c r="I34" s="68">
        <v>0</v>
      </c>
      <c r="J34" s="44">
        <v>0</v>
      </c>
      <c r="K34" s="69">
        <v>0</v>
      </c>
      <c r="L34" s="44">
        <v>1159</v>
      </c>
      <c r="M34" s="67">
        <v>1044</v>
      </c>
      <c r="N34" s="44">
        <v>0</v>
      </c>
      <c r="O34" s="79">
        <v>0</v>
      </c>
      <c r="P34" s="97"/>
      <c r="Q34" s="97"/>
      <c r="R34" s="97"/>
      <c r="S34" s="97"/>
      <c r="T34" s="99"/>
      <c r="U34" s="99"/>
      <c r="V34" s="97"/>
      <c r="W34" s="97"/>
      <c r="X34" s="99"/>
      <c r="Y34" s="99"/>
    </row>
    <row r="35" spans="1:25" ht="15.75" customHeight="1">
      <c r="A35" s="312"/>
      <c r="B35" s="6"/>
      <c r="C35" s="36" t="s">
        <v>72</v>
      </c>
      <c r="D35" s="37"/>
      <c r="E35" s="57"/>
      <c r="F35" s="72">
        <v>7407</v>
      </c>
      <c r="G35" s="73">
        <v>8834</v>
      </c>
      <c r="H35" s="72">
        <v>0</v>
      </c>
      <c r="I35" s="74">
        <v>0</v>
      </c>
      <c r="J35" s="101">
        <v>0</v>
      </c>
      <c r="K35" s="102">
        <v>0</v>
      </c>
      <c r="L35" s="72">
        <v>57</v>
      </c>
      <c r="M35" s="73">
        <v>276</v>
      </c>
      <c r="N35" s="72">
        <v>1395</v>
      </c>
      <c r="O35" s="90">
        <v>0</v>
      </c>
      <c r="P35" s="97"/>
      <c r="Q35" s="97"/>
      <c r="R35" s="97"/>
      <c r="S35" s="97"/>
      <c r="T35" s="99"/>
      <c r="U35" s="99"/>
      <c r="V35" s="97"/>
      <c r="W35" s="97"/>
      <c r="X35" s="99"/>
      <c r="Y35" s="99"/>
    </row>
    <row r="36" spans="1:25" ht="15.75" customHeight="1">
      <c r="A36" s="312"/>
      <c r="B36" s="30" t="s">
        <v>53</v>
      </c>
      <c r="C36" s="31"/>
      <c r="D36" s="31"/>
      <c r="E36" s="11" t="s">
        <v>42</v>
      </c>
      <c r="F36" s="40">
        <v>12905</v>
      </c>
      <c r="G36" s="97">
        <v>7400</v>
      </c>
      <c r="H36" s="40">
        <v>0</v>
      </c>
      <c r="I36" s="87">
        <v>0</v>
      </c>
      <c r="J36" s="40">
        <v>0</v>
      </c>
      <c r="K36" s="88">
        <v>0</v>
      </c>
      <c r="L36" s="40">
        <v>452</v>
      </c>
      <c r="M36" s="97">
        <v>482</v>
      </c>
      <c r="N36" s="40">
        <v>0</v>
      </c>
      <c r="O36" s="86">
        <v>0</v>
      </c>
      <c r="P36" s="97"/>
      <c r="Q36" s="97"/>
      <c r="R36" s="97"/>
      <c r="S36" s="97"/>
      <c r="T36" s="97"/>
      <c r="U36" s="97"/>
      <c r="V36" s="97"/>
      <c r="W36" s="97"/>
      <c r="X36" s="99"/>
      <c r="Y36" s="99"/>
    </row>
    <row r="37" spans="1:25" ht="15.75" customHeight="1">
      <c r="A37" s="312"/>
      <c r="B37" s="4"/>
      <c r="C37" s="18" t="s">
        <v>73</v>
      </c>
      <c r="D37" s="25"/>
      <c r="E37" s="51"/>
      <c r="F37" s="44">
        <v>11386</v>
      </c>
      <c r="G37" s="67">
        <v>5820</v>
      </c>
      <c r="H37" s="44">
        <v>0</v>
      </c>
      <c r="I37" s="68">
        <v>0</v>
      </c>
      <c r="J37" s="44">
        <v>0</v>
      </c>
      <c r="K37" s="69">
        <v>0</v>
      </c>
      <c r="L37" s="44">
        <v>273</v>
      </c>
      <c r="M37" s="67">
        <v>284</v>
      </c>
      <c r="N37" s="44">
        <v>0</v>
      </c>
      <c r="O37" s="79">
        <v>0</v>
      </c>
      <c r="P37" s="97"/>
      <c r="Q37" s="97"/>
      <c r="R37" s="97"/>
      <c r="S37" s="97"/>
      <c r="T37" s="97"/>
      <c r="U37" s="97"/>
      <c r="V37" s="97"/>
      <c r="W37" s="97"/>
      <c r="X37" s="99"/>
      <c r="Y37" s="99"/>
    </row>
    <row r="38" spans="1:25" ht="15.75" customHeight="1">
      <c r="A38" s="312"/>
      <c r="B38" s="6"/>
      <c r="C38" s="18" t="s">
        <v>74</v>
      </c>
      <c r="D38" s="25"/>
      <c r="E38" s="51"/>
      <c r="F38" s="43">
        <v>1519</v>
      </c>
      <c r="G38" s="79">
        <v>1580</v>
      </c>
      <c r="H38" s="44">
        <v>0</v>
      </c>
      <c r="I38" s="68">
        <v>0</v>
      </c>
      <c r="J38" s="44">
        <v>0</v>
      </c>
      <c r="K38" s="67">
        <v>0</v>
      </c>
      <c r="L38" s="44">
        <v>179</v>
      </c>
      <c r="M38" s="67">
        <v>198</v>
      </c>
      <c r="N38" s="44">
        <v>0</v>
      </c>
      <c r="O38" s="79">
        <v>0</v>
      </c>
      <c r="P38" s="97"/>
      <c r="Q38" s="97"/>
      <c r="R38" s="99"/>
      <c r="S38" s="99"/>
      <c r="T38" s="97"/>
      <c r="U38" s="97"/>
      <c r="V38" s="97"/>
      <c r="W38" s="97"/>
      <c r="X38" s="99"/>
      <c r="Y38" s="99"/>
    </row>
    <row r="39" spans="1:25" ht="15.75" customHeight="1">
      <c r="A39" s="313"/>
      <c r="B39" s="7" t="s">
        <v>75</v>
      </c>
      <c r="C39" s="8"/>
      <c r="D39" s="8"/>
      <c r="E39" s="55" t="s">
        <v>164</v>
      </c>
      <c r="F39" s="45">
        <f aca="true" t="shared" si="4" ref="F39:O39">F32-F36</f>
        <v>-2114</v>
      </c>
      <c r="G39" s="91">
        <f t="shared" si="4"/>
        <v>4656</v>
      </c>
      <c r="H39" s="45">
        <f t="shared" si="4"/>
        <v>0</v>
      </c>
      <c r="I39" s="91">
        <f t="shared" si="4"/>
        <v>0</v>
      </c>
      <c r="J39" s="45">
        <f t="shared" si="4"/>
        <v>0</v>
      </c>
      <c r="K39" s="91">
        <f t="shared" si="4"/>
        <v>0</v>
      </c>
      <c r="L39" s="45">
        <f t="shared" si="4"/>
        <v>764</v>
      </c>
      <c r="M39" s="91">
        <f t="shared" si="4"/>
        <v>838</v>
      </c>
      <c r="N39" s="45">
        <f t="shared" si="4"/>
        <v>1395</v>
      </c>
      <c r="O39" s="91">
        <f t="shared" si="4"/>
        <v>0</v>
      </c>
      <c r="P39" s="97"/>
      <c r="Q39" s="97"/>
      <c r="R39" s="97"/>
      <c r="S39" s="97"/>
      <c r="T39" s="97"/>
      <c r="U39" s="97"/>
      <c r="V39" s="97"/>
      <c r="W39" s="97"/>
      <c r="X39" s="99"/>
      <c r="Y39" s="99"/>
    </row>
    <row r="40" spans="1:25" ht="15.75" customHeight="1">
      <c r="A40" s="305" t="s">
        <v>86</v>
      </c>
      <c r="B40" s="30" t="s">
        <v>76</v>
      </c>
      <c r="C40" s="31"/>
      <c r="D40" s="31"/>
      <c r="E40" s="11" t="s">
        <v>44</v>
      </c>
      <c r="F40" s="39">
        <v>1200</v>
      </c>
      <c r="G40" s="86">
        <v>2092</v>
      </c>
      <c r="H40" s="40">
        <v>162</v>
      </c>
      <c r="I40" s="87">
        <v>222</v>
      </c>
      <c r="J40" s="40">
        <v>197</v>
      </c>
      <c r="K40" s="88">
        <v>177</v>
      </c>
      <c r="L40" s="40">
        <v>2616</v>
      </c>
      <c r="M40" s="97">
        <v>1695</v>
      </c>
      <c r="N40" s="40">
        <v>104</v>
      </c>
      <c r="O40" s="86">
        <v>0</v>
      </c>
      <c r="P40" s="97"/>
      <c r="Q40" s="97"/>
      <c r="R40" s="97"/>
      <c r="S40" s="97"/>
      <c r="T40" s="99"/>
      <c r="U40" s="99"/>
      <c r="V40" s="99"/>
      <c r="W40" s="99"/>
      <c r="X40" s="97"/>
      <c r="Y40" s="97"/>
    </row>
    <row r="41" spans="1:25" ht="15.75" customHeight="1">
      <c r="A41" s="314"/>
      <c r="B41" s="6"/>
      <c r="C41" s="18" t="s">
        <v>77</v>
      </c>
      <c r="D41" s="25"/>
      <c r="E41" s="51"/>
      <c r="F41" s="103">
        <v>226</v>
      </c>
      <c r="G41" s="104">
        <v>990</v>
      </c>
      <c r="H41" s="101">
        <v>0</v>
      </c>
      <c r="I41" s="102">
        <v>12</v>
      </c>
      <c r="J41" s="44">
        <v>0</v>
      </c>
      <c r="K41" s="69">
        <v>0</v>
      </c>
      <c r="L41" s="44">
        <v>971</v>
      </c>
      <c r="M41" s="67">
        <v>1087</v>
      </c>
      <c r="N41" s="44">
        <v>104</v>
      </c>
      <c r="O41" s="79">
        <v>0</v>
      </c>
      <c r="P41" s="99"/>
      <c r="Q41" s="99"/>
      <c r="R41" s="99"/>
      <c r="S41" s="99"/>
      <c r="T41" s="99"/>
      <c r="U41" s="99"/>
      <c r="V41" s="99"/>
      <c r="W41" s="99"/>
      <c r="X41" s="97"/>
      <c r="Y41" s="97"/>
    </row>
    <row r="42" spans="1:25" ht="15.75" customHeight="1">
      <c r="A42" s="314"/>
      <c r="B42" s="30" t="s">
        <v>64</v>
      </c>
      <c r="C42" s="31"/>
      <c r="D42" s="31"/>
      <c r="E42" s="11" t="s">
        <v>45</v>
      </c>
      <c r="F42" s="39">
        <v>2085</v>
      </c>
      <c r="G42" s="86">
        <v>2959</v>
      </c>
      <c r="H42" s="40">
        <v>162</v>
      </c>
      <c r="I42" s="87">
        <v>222</v>
      </c>
      <c r="J42" s="40">
        <v>197</v>
      </c>
      <c r="K42" s="88">
        <v>177</v>
      </c>
      <c r="L42" s="40">
        <v>4155</v>
      </c>
      <c r="M42" s="97">
        <v>5077</v>
      </c>
      <c r="N42" s="40">
        <v>1499</v>
      </c>
      <c r="O42" s="86">
        <v>0</v>
      </c>
      <c r="P42" s="97"/>
      <c r="Q42" s="97"/>
      <c r="R42" s="97"/>
      <c r="S42" s="97"/>
      <c r="T42" s="99"/>
      <c r="U42" s="99"/>
      <c r="V42" s="97"/>
      <c r="W42" s="97"/>
      <c r="X42" s="97"/>
      <c r="Y42" s="97"/>
    </row>
    <row r="43" spans="1:25" ht="15.75" customHeight="1">
      <c r="A43" s="314"/>
      <c r="B43" s="6"/>
      <c r="C43" s="18" t="s">
        <v>78</v>
      </c>
      <c r="D43" s="25"/>
      <c r="E43" s="51"/>
      <c r="F43" s="43">
        <v>1155</v>
      </c>
      <c r="G43" s="79">
        <v>1778</v>
      </c>
      <c r="H43" s="44">
        <v>126</v>
      </c>
      <c r="I43" s="68">
        <v>122</v>
      </c>
      <c r="J43" s="101">
        <v>152</v>
      </c>
      <c r="K43" s="102">
        <v>128</v>
      </c>
      <c r="L43" s="44">
        <v>1136</v>
      </c>
      <c r="M43" s="67">
        <v>1176</v>
      </c>
      <c r="N43" s="44">
        <v>0</v>
      </c>
      <c r="O43" s="79">
        <v>0</v>
      </c>
      <c r="P43" s="97"/>
      <c r="Q43" s="97"/>
      <c r="R43" s="99"/>
      <c r="S43" s="97"/>
      <c r="T43" s="99"/>
      <c r="U43" s="99"/>
      <c r="V43" s="97"/>
      <c r="W43" s="97"/>
      <c r="X43" s="99"/>
      <c r="Y43" s="99"/>
    </row>
    <row r="44" spans="1:25" ht="15.75" customHeight="1">
      <c r="A44" s="315"/>
      <c r="B44" s="29" t="s">
        <v>75</v>
      </c>
      <c r="C44" s="19"/>
      <c r="D44" s="19"/>
      <c r="E44" s="55" t="s">
        <v>165</v>
      </c>
      <c r="F44" s="81">
        <f aca="true" t="shared" si="5" ref="F44:O44">F40-F42</f>
        <v>-885</v>
      </c>
      <c r="G44" s="82">
        <f t="shared" si="5"/>
        <v>-867</v>
      </c>
      <c r="H44" s="81">
        <f t="shared" si="5"/>
        <v>0</v>
      </c>
      <c r="I44" s="82">
        <f t="shared" si="5"/>
        <v>0</v>
      </c>
      <c r="J44" s="81">
        <f t="shared" si="5"/>
        <v>0</v>
      </c>
      <c r="K44" s="82">
        <f t="shared" si="5"/>
        <v>0</v>
      </c>
      <c r="L44" s="81">
        <f t="shared" si="5"/>
        <v>-1539</v>
      </c>
      <c r="M44" s="82">
        <f t="shared" si="5"/>
        <v>-3382</v>
      </c>
      <c r="N44" s="81">
        <f t="shared" si="5"/>
        <v>-1395</v>
      </c>
      <c r="O44" s="82">
        <f t="shared" si="5"/>
        <v>0</v>
      </c>
      <c r="P44" s="99"/>
      <c r="Q44" s="99"/>
      <c r="R44" s="97"/>
      <c r="S44" s="97"/>
      <c r="T44" s="99"/>
      <c r="U44" s="99"/>
      <c r="V44" s="97"/>
      <c r="W44" s="97"/>
      <c r="X44" s="97"/>
      <c r="Y44" s="97"/>
    </row>
    <row r="45" spans="1:25" ht="15.75" customHeight="1">
      <c r="A45" s="290" t="s">
        <v>87</v>
      </c>
      <c r="B45" s="16" t="s">
        <v>79</v>
      </c>
      <c r="C45" s="14"/>
      <c r="D45" s="14"/>
      <c r="E45" s="54" t="s">
        <v>166</v>
      </c>
      <c r="F45" s="105">
        <f aca="true" t="shared" si="6" ref="F45:O45">F39+F44</f>
        <v>-2999</v>
      </c>
      <c r="G45" s="106">
        <f>G39+G44</f>
        <v>3789</v>
      </c>
      <c r="H45" s="105">
        <f t="shared" si="6"/>
        <v>0</v>
      </c>
      <c r="I45" s="106">
        <f t="shared" si="6"/>
        <v>0</v>
      </c>
      <c r="J45" s="105">
        <f t="shared" si="6"/>
        <v>0</v>
      </c>
      <c r="K45" s="106">
        <f t="shared" si="6"/>
        <v>0</v>
      </c>
      <c r="L45" s="105">
        <f t="shared" si="6"/>
        <v>-775</v>
      </c>
      <c r="M45" s="106">
        <f t="shared" si="6"/>
        <v>-2544</v>
      </c>
      <c r="N45" s="105">
        <f t="shared" si="6"/>
        <v>0</v>
      </c>
      <c r="O45" s="106">
        <f t="shared" si="6"/>
        <v>0</v>
      </c>
      <c r="P45" s="97"/>
      <c r="Q45" s="97"/>
      <c r="R45" s="97"/>
      <c r="S45" s="97"/>
      <c r="T45" s="97"/>
      <c r="U45" s="97"/>
      <c r="V45" s="97"/>
      <c r="W45" s="97"/>
      <c r="X45" s="97"/>
      <c r="Y45" s="97"/>
    </row>
    <row r="46" spans="1:25" ht="15.75" customHeight="1">
      <c r="A46" s="291"/>
      <c r="B46" s="26" t="s">
        <v>80</v>
      </c>
      <c r="C46" s="25"/>
      <c r="D46" s="25"/>
      <c r="E46" s="25"/>
      <c r="F46" s="103">
        <v>0</v>
      </c>
      <c r="G46" s="104">
        <v>0</v>
      </c>
      <c r="H46" s="101">
        <v>0</v>
      </c>
      <c r="I46" s="102">
        <v>0</v>
      </c>
      <c r="J46" s="101">
        <v>0</v>
      </c>
      <c r="K46" s="102">
        <v>0</v>
      </c>
      <c r="L46" s="44">
        <v>0</v>
      </c>
      <c r="M46" s="67">
        <v>0</v>
      </c>
      <c r="N46" s="101">
        <v>0</v>
      </c>
      <c r="O46" s="80">
        <v>0</v>
      </c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1:25" ht="15.75" customHeight="1">
      <c r="A47" s="291"/>
      <c r="B47" s="26" t="s">
        <v>81</v>
      </c>
      <c r="C47" s="25"/>
      <c r="D47" s="25"/>
      <c r="E47" s="25"/>
      <c r="F47" s="44">
        <v>2385</v>
      </c>
      <c r="G47" s="67">
        <v>5385</v>
      </c>
      <c r="H47" s="44">
        <v>0</v>
      </c>
      <c r="I47" s="68">
        <v>0</v>
      </c>
      <c r="J47" s="44">
        <v>0</v>
      </c>
      <c r="K47" s="69">
        <v>0</v>
      </c>
      <c r="L47" s="44">
        <v>941</v>
      </c>
      <c r="M47" s="67">
        <v>1716</v>
      </c>
      <c r="N47" s="44">
        <v>0</v>
      </c>
      <c r="O47" s="79">
        <v>0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</row>
    <row r="48" spans="1:25" ht="15.75" customHeight="1">
      <c r="A48" s="292"/>
      <c r="B48" s="29" t="s">
        <v>82</v>
      </c>
      <c r="C48" s="19"/>
      <c r="D48" s="19"/>
      <c r="E48" s="19"/>
      <c r="F48" s="46">
        <v>2302</v>
      </c>
      <c r="G48" s="107">
        <v>1049</v>
      </c>
      <c r="H48" s="46">
        <v>0</v>
      </c>
      <c r="I48" s="108">
        <v>0</v>
      </c>
      <c r="J48" s="46">
        <v>0</v>
      </c>
      <c r="K48" s="109">
        <v>0</v>
      </c>
      <c r="L48" s="46">
        <v>56</v>
      </c>
      <c r="M48" s="107">
        <v>149</v>
      </c>
      <c r="N48" s="46">
        <v>0</v>
      </c>
      <c r="O48" s="91">
        <v>0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</row>
    <row r="49" spans="1:15" ht="15.75" customHeight="1">
      <c r="A49" s="9" t="s">
        <v>167</v>
      </c>
      <c r="O49" s="2"/>
    </row>
    <row r="50" spans="1:15" ht="15.75" customHeight="1">
      <c r="A50" s="9"/>
      <c r="O50" s="4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A1" sqref="A1:IV16384"/>
    </sheetView>
  </sheetViews>
  <sheetFormatPr defaultColWidth="8.796875" defaultRowHeight="14.25"/>
  <cols>
    <col min="1" max="2" width="3.59765625" style="167" customWidth="1"/>
    <col min="3" max="3" width="21.3984375" style="167" customWidth="1"/>
    <col min="4" max="4" width="20" style="167" customWidth="1"/>
    <col min="5" max="14" width="12.59765625" style="167" customWidth="1"/>
    <col min="15" max="16384" width="9" style="167" customWidth="1"/>
  </cols>
  <sheetData>
    <row r="1" spans="1:4" ht="33.75" customHeight="1">
      <c r="A1" s="342" t="s">
        <v>0</v>
      </c>
      <c r="B1" s="342"/>
      <c r="C1" s="343" t="s">
        <v>249</v>
      </c>
      <c r="D1" s="344"/>
    </row>
    <row r="2" ht="14.25"/>
    <row r="3" spans="1:10" ht="15" customHeight="1">
      <c r="A3" s="345" t="s">
        <v>168</v>
      </c>
      <c r="B3" s="345"/>
      <c r="C3" s="345"/>
      <c r="D3" s="345"/>
      <c r="E3" s="345"/>
      <c r="F3" s="345"/>
      <c r="I3" s="345"/>
      <c r="J3" s="345"/>
    </row>
    <row r="4" spans="1:10" ht="15" customHeight="1">
      <c r="A4" s="345"/>
      <c r="B4" s="345"/>
      <c r="C4" s="345"/>
      <c r="D4" s="345"/>
      <c r="E4" s="345"/>
      <c r="F4" s="345"/>
      <c r="I4" s="345"/>
      <c r="J4" s="345"/>
    </row>
    <row r="5" spans="1:14" ht="15" customHeight="1">
      <c r="A5" s="346"/>
      <c r="B5" s="346" t="s">
        <v>244</v>
      </c>
      <c r="C5" s="346"/>
      <c r="D5" s="346"/>
      <c r="H5" s="347"/>
      <c r="L5" s="347"/>
      <c r="N5" s="347" t="s">
        <v>169</v>
      </c>
    </row>
    <row r="6" spans="1:14" ht="15" customHeight="1">
      <c r="A6" s="348"/>
      <c r="B6" s="349"/>
      <c r="C6" s="349"/>
      <c r="D6" s="349"/>
      <c r="E6" s="350" t="s">
        <v>266</v>
      </c>
      <c r="F6" s="351"/>
      <c r="G6" s="350" t="s">
        <v>267</v>
      </c>
      <c r="H6" s="351"/>
      <c r="I6" s="350" t="s">
        <v>268</v>
      </c>
      <c r="J6" s="351"/>
      <c r="K6" s="350" t="s">
        <v>265</v>
      </c>
      <c r="L6" s="351"/>
      <c r="M6" s="350"/>
      <c r="N6" s="351"/>
    </row>
    <row r="7" spans="1:14" ht="15" customHeight="1">
      <c r="A7" s="224"/>
      <c r="B7" s="225"/>
      <c r="C7" s="225"/>
      <c r="D7" s="225"/>
      <c r="E7" s="352" t="s">
        <v>243</v>
      </c>
      <c r="F7" s="353" t="s">
        <v>2</v>
      </c>
      <c r="G7" s="352" t="s">
        <v>243</v>
      </c>
      <c r="H7" s="353" t="s">
        <v>2</v>
      </c>
      <c r="I7" s="352" t="s">
        <v>243</v>
      </c>
      <c r="J7" s="353" t="s">
        <v>2</v>
      </c>
      <c r="K7" s="352" t="s">
        <v>243</v>
      </c>
      <c r="L7" s="353" t="s">
        <v>2</v>
      </c>
      <c r="M7" s="352" t="s">
        <v>243</v>
      </c>
      <c r="N7" s="353" t="s">
        <v>2</v>
      </c>
    </row>
    <row r="8" spans="1:14" ht="18" customHeight="1">
      <c r="A8" s="281" t="s">
        <v>170</v>
      </c>
      <c r="B8" s="354" t="s">
        <v>171</v>
      </c>
      <c r="C8" s="355"/>
      <c r="D8" s="355"/>
      <c r="E8" s="356">
        <v>1</v>
      </c>
      <c r="F8" s="357">
        <v>1</v>
      </c>
      <c r="G8" s="356">
        <v>0</v>
      </c>
      <c r="H8" s="358">
        <v>9</v>
      </c>
      <c r="I8" s="356">
        <v>1</v>
      </c>
      <c r="J8" s="357">
        <v>1</v>
      </c>
      <c r="K8" s="359">
        <v>6</v>
      </c>
      <c r="L8" s="360">
        <v>6</v>
      </c>
      <c r="M8" s="356"/>
      <c r="N8" s="361"/>
    </row>
    <row r="9" spans="1:14" ht="18" customHeight="1">
      <c r="A9" s="282"/>
      <c r="B9" s="281" t="s">
        <v>172</v>
      </c>
      <c r="C9" s="362" t="s">
        <v>173</v>
      </c>
      <c r="D9" s="363"/>
      <c r="E9" s="364">
        <v>790</v>
      </c>
      <c r="F9" s="365">
        <v>790</v>
      </c>
      <c r="G9" s="366">
        <v>0</v>
      </c>
      <c r="H9" s="367">
        <v>16</v>
      </c>
      <c r="I9" s="364">
        <v>251</v>
      </c>
      <c r="J9" s="365">
        <v>251</v>
      </c>
      <c r="K9" s="368">
        <v>350</v>
      </c>
      <c r="L9" s="369">
        <v>350</v>
      </c>
      <c r="M9" s="364"/>
      <c r="N9" s="370"/>
    </row>
    <row r="10" spans="1:14" ht="18" customHeight="1">
      <c r="A10" s="282"/>
      <c r="B10" s="282"/>
      <c r="C10" s="163" t="s">
        <v>174</v>
      </c>
      <c r="D10" s="164"/>
      <c r="E10" s="371">
        <v>790</v>
      </c>
      <c r="F10" s="372">
        <v>790</v>
      </c>
      <c r="G10" s="371">
        <v>0</v>
      </c>
      <c r="H10" s="373">
        <v>11</v>
      </c>
      <c r="I10" s="371">
        <v>251</v>
      </c>
      <c r="J10" s="372">
        <v>251</v>
      </c>
      <c r="K10" s="209">
        <v>175</v>
      </c>
      <c r="L10" s="374">
        <v>175</v>
      </c>
      <c r="M10" s="371"/>
      <c r="N10" s="375"/>
    </row>
    <row r="11" spans="1:14" ht="18" customHeight="1">
      <c r="A11" s="282"/>
      <c r="B11" s="282"/>
      <c r="C11" s="163" t="s">
        <v>175</v>
      </c>
      <c r="D11" s="164"/>
      <c r="E11" s="376">
        <v>0</v>
      </c>
      <c r="F11" s="372">
        <v>0</v>
      </c>
      <c r="G11" s="371">
        <v>0</v>
      </c>
      <c r="H11" s="373">
        <v>5</v>
      </c>
      <c r="I11" s="371">
        <v>0</v>
      </c>
      <c r="J11" s="372">
        <v>0</v>
      </c>
      <c r="K11" s="202">
        <v>0</v>
      </c>
      <c r="L11" s="206">
        <v>0</v>
      </c>
      <c r="M11" s="371"/>
      <c r="N11" s="375"/>
    </row>
    <row r="12" spans="1:14" ht="18" customHeight="1">
      <c r="A12" s="282"/>
      <c r="B12" s="282"/>
      <c r="C12" s="163" t="s">
        <v>176</v>
      </c>
      <c r="D12" s="164"/>
      <c r="E12" s="376">
        <v>0</v>
      </c>
      <c r="F12" s="372">
        <v>0</v>
      </c>
      <c r="G12" s="371">
        <v>0</v>
      </c>
      <c r="H12" s="373">
        <v>0</v>
      </c>
      <c r="I12" s="371">
        <v>0</v>
      </c>
      <c r="J12" s="372">
        <v>0</v>
      </c>
      <c r="K12" s="209">
        <v>175</v>
      </c>
      <c r="L12" s="374">
        <v>175</v>
      </c>
      <c r="M12" s="371"/>
      <c r="N12" s="375"/>
    </row>
    <row r="13" spans="1:14" ht="18" customHeight="1">
      <c r="A13" s="282"/>
      <c r="B13" s="282"/>
      <c r="C13" s="163" t="s">
        <v>177</v>
      </c>
      <c r="D13" s="164"/>
      <c r="E13" s="371">
        <v>0</v>
      </c>
      <c r="F13" s="372">
        <v>0</v>
      </c>
      <c r="G13" s="371">
        <v>0</v>
      </c>
      <c r="H13" s="373">
        <v>0</v>
      </c>
      <c r="I13" s="371">
        <v>0</v>
      </c>
      <c r="J13" s="372">
        <v>0</v>
      </c>
      <c r="K13" s="202">
        <v>0</v>
      </c>
      <c r="L13" s="206">
        <v>0</v>
      </c>
      <c r="M13" s="371"/>
      <c r="N13" s="375"/>
    </row>
    <row r="14" spans="1:14" ht="18" customHeight="1">
      <c r="A14" s="283"/>
      <c r="B14" s="283"/>
      <c r="C14" s="259" t="s">
        <v>178</v>
      </c>
      <c r="D14" s="260"/>
      <c r="E14" s="377">
        <v>0</v>
      </c>
      <c r="F14" s="378">
        <v>0</v>
      </c>
      <c r="G14" s="377">
        <v>0</v>
      </c>
      <c r="H14" s="379">
        <v>0</v>
      </c>
      <c r="I14" s="377">
        <v>0</v>
      </c>
      <c r="J14" s="378">
        <v>0</v>
      </c>
      <c r="K14" s="380">
        <v>0</v>
      </c>
      <c r="L14" s="206">
        <v>0</v>
      </c>
      <c r="M14" s="377"/>
      <c r="N14" s="381"/>
    </row>
    <row r="15" spans="1:14" ht="18" customHeight="1">
      <c r="A15" s="382" t="s">
        <v>179</v>
      </c>
      <c r="B15" s="281" t="s">
        <v>180</v>
      </c>
      <c r="C15" s="362" t="s">
        <v>181</v>
      </c>
      <c r="D15" s="363"/>
      <c r="E15" s="383">
        <v>300</v>
      </c>
      <c r="F15" s="384">
        <v>397</v>
      </c>
      <c r="G15" s="383">
        <v>0</v>
      </c>
      <c r="H15" s="385">
        <v>462</v>
      </c>
      <c r="I15" s="383">
        <v>4862</v>
      </c>
      <c r="J15" s="384">
        <v>5631</v>
      </c>
      <c r="K15" s="386">
        <v>6620</v>
      </c>
      <c r="L15" s="205">
        <v>5709</v>
      </c>
      <c r="M15" s="383"/>
      <c r="N15" s="387"/>
    </row>
    <row r="16" spans="1:14" ht="18" customHeight="1">
      <c r="A16" s="282"/>
      <c r="B16" s="282"/>
      <c r="C16" s="163" t="s">
        <v>182</v>
      </c>
      <c r="D16" s="164"/>
      <c r="E16" s="169">
        <v>2231</v>
      </c>
      <c r="F16" s="388">
        <v>2247</v>
      </c>
      <c r="G16" s="169">
        <v>0</v>
      </c>
      <c r="H16" s="389">
        <v>0</v>
      </c>
      <c r="I16" s="169">
        <v>1187</v>
      </c>
      <c r="J16" s="388">
        <v>1187</v>
      </c>
      <c r="K16" s="209">
        <v>3991</v>
      </c>
      <c r="L16" s="203">
        <v>4446</v>
      </c>
      <c r="M16" s="169"/>
      <c r="N16" s="166"/>
    </row>
    <row r="17" spans="1:14" ht="18" customHeight="1">
      <c r="A17" s="282"/>
      <c r="B17" s="282"/>
      <c r="C17" s="163" t="s">
        <v>183</v>
      </c>
      <c r="D17" s="164"/>
      <c r="E17" s="169">
        <v>0</v>
      </c>
      <c r="F17" s="388">
        <v>0</v>
      </c>
      <c r="G17" s="169">
        <v>0</v>
      </c>
      <c r="H17" s="389">
        <v>0</v>
      </c>
      <c r="I17" s="169">
        <v>0</v>
      </c>
      <c r="J17" s="388">
        <v>0</v>
      </c>
      <c r="K17" s="202">
        <v>0</v>
      </c>
      <c r="L17" s="206">
        <v>0</v>
      </c>
      <c r="M17" s="169"/>
      <c r="N17" s="166"/>
    </row>
    <row r="18" spans="1:14" ht="18" customHeight="1">
      <c r="A18" s="282"/>
      <c r="B18" s="283"/>
      <c r="C18" s="259" t="s">
        <v>184</v>
      </c>
      <c r="D18" s="260"/>
      <c r="E18" s="261">
        <f>SUM(E15:E17)</f>
        <v>2531</v>
      </c>
      <c r="F18" s="390">
        <f>SUM(F15:F17)</f>
        <v>2644</v>
      </c>
      <c r="G18" s="277">
        <v>0</v>
      </c>
      <c r="H18" s="391">
        <v>462</v>
      </c>
      <c r="I18" s="261">
        <v>6049</v>
      </c>
      <c r="J18" s="390">
        <v>6818</v>
      </c>
      <c r="K18" s="392">
        <v>10610</v>
      </c>
      <c r="L18" s="393">
        <v>10155</v>
      </c>
      <c r="M18" s="261"/>
      <c r="N18" s="390"/>
    </row>
    <row r="19" spans="1:14" ht="18" customHeight="1">
      <c r="A19" s="282"/>
      <c r="B19" s="281" t="s">
        <v>185</v>
      </c>
      <c r="C19" s="362" t="s">
        <v>186</v>
      </c>
      <c r="D19" s="363"/>
      <c r="E19" s="394">
        <v>2038</v>
      </c>
      <c r="F19" s="387">
        <v>2457</v>
      </c>
      <c r="G19" s="383">
        <v>0</v>
      </c>
      <c r="H19" s="395">
        <v>0</v>
      </c>
      <c r="I19" s="394">
        <v>11</v>
      </c>
      <c r="J19" s="387">
        <v>11</v>
      </c>
      <c r="K19" s="386">
        <v>1183</v>
      </c>
      <c r="L19" s="205">
        <v>986</v>
      </c>
      <c r="M19" s="394"/>
      <c r="N19" s="387"/>
    </row>
    <row r="20" spans="1:14" ht="18" customHeight="1">
      <c r="A20" s="282"/>
      <c r="B20" s="282"/>
      <c r="C20" s="163" t="s">
        <v>187</v>
      </c>
      <c r="D20" s="164"/>
      <c r="E20" s="165">
        <v>2403</v>
      </c>
      <c r="F20" s="166">
        <v>2459</v>
      </c>
      <c r="G20" s="169">
        <v>0</v>
      </c>
      <c r="H20" s="208">
        <v>0</v>
      </c>
      <c r="I20" s="165">
        <v>4117</v>
      </c>
      <c r="J20" s="166">
        <v>4902</v>
      </c>
      <c r="K20" s="209">
        <v>237</v>
      </c>
      <c r="L20" s="203">
        <v>320</v>
      </c>
      <c r="M20" s="165"/>
      <c r="N20" s="166"/>
    </row>
    <row r="21" spans="1:14" ht="18" customHeight="1">
      <c r="A21" s="282"/>
      <c r="B21" s="282"/>
      <c r="C21" s="163" t="s">
        <v>188</v>
      </c>
      <c r="D21" s="164"/>
      <c r="E21" s="165">
        <v>108</v>
      </c>
      <c r="F21" s="166">
        <v>94</v>
      </c>
      <c r="G21" s="169">
        <v>0</v>
      </c>
      <c r="H21" s="208">
        <v>0</v>
      </c>
      <c r="I21" s="165">
        <v>0</v>
      </c>
      <c r="J21" s="166">
        <v>0</v>
      </c>
      <c r="K21" s="202">
        <v>0</v>
      </c>
      <c r="L21" s="206">
        <v>0</v>
      </c>
      <c r="M21" s="165"/>
      <c r="N21" s="166"/>
    </row>
    <row r="22" spans="1:14" ht="18" customHeight="1">
      <c r="A22" s="282"/>
      <c r="B22" s="283"/>
      <c r="C22" s="273" t="s">
        <v>189</v>
      </c>
      <c r="D22" s="276"/>
      <c r="E22" s="261">
        <f>SUM(E19:E21)</f>
        <v>4549</v>
      </c>
      <c r="F22" s="390">
        <f>SUM(F19:F21)</f>
        <v>5010</v>
      </c>
      <c r="G22" s="277">
        <v>0</v>
      </c>
      <c r="H22" s="391">
        <v>0</v>
      </c>
      <c r="I22" s="261">
        <v>4128</v>
      </c>
      <c r="J22" s="396">
        <v>4913</v>
      </c>
      <c r="K22" s="392">
        <v>1420</v>
      </c>
      <c r="L22" s="393">
        <v>1305</v>
      </c>
      <c r="M22" s="261"/>
      <c r="N22" s="396"/>
    </row>
    <row r="23" spans="1:14" ht="18" customHeight="1">
      <c r="A23" s="282"/>
      <c r="B23" s="281" t="s">
        <v>190</v>
      </c>
      <c r="C23" s="362" t="s">
        <v>191</v>
      </c>
      <c r="D23" s="363"/>
      <c r="E23" s="394">
        <v>790</v>
      </c>
      <c r="F23" s="387">
        <v>790</v>
      </c>
      <c r="G23" s="383">
        <v>0</v>
      </c>
      <c r="H23" s="395">
        <v>16</v>
      </c>
      <c r="I23" s="394">
        <v>251</v>
      </c>
      <c r="J23" s="387">
        <v>251</v>
      </c>
      <c r="K23" s="386">
        <v>350</v>
      </c>
      <c r="L23" s="205">
        <v>350</v>
      </c>
      <c r="M23" s="394"/>
      <c r="N23" s="387"/>
    </row>
    <row r="24" spans="1:14" ht="18" customHeight="1">
      <c r="A24" s="282"/>
      <c r="B24" s="282"/>
      <c r="C24" s="163" t="s">
        <v>192</v>
      </c>
      <c r="D24" s="164"/>
      <c r="E24" s="165">
        <v>-2808</v>
      </c>
      <c r="F24" s="166">
        <v>-3156</v>
      </c>
      <c r="G24" s="169">
        <v>0</v>
      </c>
      <c r="H24" s="208">
        <v>446</v>
      </c>
      <c r="I24" s="165">
        <v>0</v>
      </c>
      <c r="J24" s="166">
        <v>0</v>
      </c>
      <c r="K24" s="209">
        <v>8752</v>
      </c>
      <c r="L24" s="203">
        <f>8484-72</f>
        <v>8412</v>
      </c>
      <c r="M24" s="165"/>
      <c r="N24" s="166"/>
    </row>
    <row r="25" spans="1:14" ht="18" customHeight="1">
      <c r="A25" s="282"/>
      <c r="B25" s="282"/>
      <c r="C25" s="163" t="s">
        <v>193</v>
      </c>
      <c r="D25" s="164"/>
      <c r="E25" s="165">
        <v>0</v>
      </c>
      <c r="F25" s="166">
        <v>0</v>
      </c>
      <c r="G25" s="169">
        <v>0</v>
      </c>
      <c r="H25" s="208">
        <v>0</v>
      </c>
      <c r="I25" s="165">
        <v>1670</v>
      </c>
      <c r="J25" s="166">
        <v>1654</v>
      </c>
      <c r="K25" s="209">
        <v>88</v>
      </c>
      <c r="L25" s="203">
        <v>88</v>
      </c>
      <c r="M25" s="165"/>
      <c r="N25" s="166"/>
    </row>
    <row r="26" spans="1:14" ht="18" customHeight="1">
      <c r="A26" s="282"/>
      <c r="B26" s="283"/>
      <c r="C26" s="253" t="s">
        <v>194</v>
      </c>
      <c r="D26" s="254"/>
      <c r="E26" s="255">
        <f>SUM(E23:E25)</f>
        <v>-2018</v>
      </c>
      <c r="F26" s="396">
        <f>SUM(F23:F25)</f>
        <v>-2366</v>
      </c>
      <c r="G26" s="257">
        <v>0</v>
      </c>
      <c r="H26" s="397">
        <v>462</v>
      </c>
      <c r="I26" s="255">
        <v>1921</v>
      </c>
      <c r="J26" s="396">
        <v>1905</v>
      </c>
      <c r="K26" s="392">
        <f>SUM(K23:K25)</f>
        <v>9190</v>
      </c>
      <c r="L26" s="398">
        <f>SUM(L23:L25)</f>
        <v>8850</v>
      </c>
      <c r="M26" s="255"/>
      <c r="N26" s="396"/>
    </row>
    <row r="27" spans="1:14" ht="18" customHeight="1">
      <c r="A27" s="283"/>
      <c r="B27" s="259" t="s">
        <v>195</v>
      </c>
      <c r="C27" s="260"/>
      <c r="D27" s="260"/>
      <c r="E27" s="399">
        <f>SUM(E22,E26)</f>
        <v>2531</v>
      </c>
      <c r="F27" s="396">
        <f>SUM(F22,F26)</f>
        <v>2644</v>
      </c>
      <c r="G27" s="400">
        <v>0</v>
      </c>
      <c r="H27" s="391">
        <v>462</v>
      </c>
      <c r="I27" s="399">
        <v>6049</v>
      </c>
      <c r="J27" s="396">
        <v>6818</v>
      </c>
      <c r="K27" s="359">
        <f>SUM(K22,K26)</f>
        <v>10610</v>
      </c>
      <c r="L27" s="401">
        <f>SUM(L22,L26)</f>
        <v>10155</v>
      </c>
      <c r="M27" s="261"/>
      <c r="N27" s="396"/>
    </row>
    <row r="28" spans="1:14" ht="18" customHeight="1">
      <c r="A28" s="281" t="s">
        <v>196</v>
      </c>
      <c r="B28" s="281" t="s">
        <v>197</v>
      </c>
      <c r="C28" s="362" t="s">
        <v>198</v>
      </c>
      <c r="D28" s="402" t="s">
        <v>41</v>
      </c>
      <c r="E28" s="394">
        <v>338</v>
      </c>
      <c r="F28" s="387">
        <v>761</v>
      </c>
      <c r="G28" s="383">
        <v>0</v>
      </c>
      <c r="H28" s="395">
        <v>0</v>
      </c>
      <c r="I28" s="394">
        <v>0</v>
      </c>
      <c r="J28" s="387">
        <v>1074</v>
      </c>
      <c r="K28" s="386">
        <v>6243</v>
      </c>
      <c r="L28" s="205">
        <v>6382</v>
      </c>
      <c r="M28" s="394"/>
      <c r="N28" s="387"/>
    </row>
    <row r="29" spans="1:14" ht="18" customHeight="1">
      <c r="A29" s="282"/>
      <c r="B29" s="282"/>
      <c r="C29" s="163" t="s">
        <v>199</v>
      </c>
      <c r="D29" s="403" t="s">
        <v>42</v>
      </c>
      <c r="E29" s="165">
        <v>261</v>
      </c>
      <c r="F29" s="166">
        <v>671</v>
      </c>
      <c r="G29" s="169">
        <v>0</v>
      </c>
      <c r="H29" s="208">
        <v>0</v>
      </c>
      <c r="I29" s="165">
        <v>0</v>
      </c>
      <c r="J29" s="166">
        <v>1074</v>
      </c>
      <c r="K29" s="209">
        <v>2779</v>
      </c>
      <c r="L29" s="203">
        <v>2797</v>
      </c>
      <c r="M29" s="165"/>
      <c r="N29" s="166"/>
    </row>
    <row r="30" spans="1:14" ht="18" customHeight="1">
      <c r="A30" s="282"/>
      <c r="B30" s="282"/>
      <c r="C30" s="163" t="s">
        <v>200</v>
      </c>
      <c r="D30" s="403" t="s">
        <v>201</v>
      </c>
      <c r="E30" s="165">
        <v>53</v>
      </c>
      <c r="F30" s="166">
        <v>97</v>
      </c>
      <c r="G30" s="169">
        <v>4.2</v>
      </c>
      <c r="H30" s="389">
        <v>11</v>
      </c>
      <c r="I30" s="165">
        <v>5</v>
      </c>
      <c r="J30" s="166">
        <v>20</v>
      </c>
      <c r="K30" s="209">
        <v>3041</v>
      </c>
      <c r="L30" s="203">
        <v>3103</v>
      </c>
      <c r="M30" s="165"/>
      <c r="N30" s="166"/>
    </row>
    <row r="31" spans="1:15" ht="18" customHeight="1">
      <c r="A31" s="282"/>
      <c r="B31" s="282"/>
      <c r="C31" s="273" t="s">
        <v>202</v>
      </c>
      <c r="D31" s="404" t="s">
        <v>203</v>
      </c>
      <c r="E31" s="261">
        <f>E28-E29-E30</f>
        <v>24</v>
      </c>
      <c r="F31" s="390">
        <f>F28-F29-F30</f>
        <v>-7</v>
      </c>
      <c r="G31" s="277">
        <f>G28-G29-G30</f>
        <v>-4.2</v>
      </c>
      <c r="H31" s="391">
        <v>-11</v>
      </c>
      <c r="I31" s="261">
        <f aca="true" t="shared" si="0" ref="I31:N31">I28-I29-I30</f>
        <v>-5</v>
      </c>
      <c r="J31" s="390">
        <f t="shared" si="0"/>
        <v>-20</v>
      </c>
      <c r="K31" s="392">
        <f t="shared" si="0"/>
        <v>423</v>
      </c>
      <c r="L31" s="393">
        <f t="shared" si="0"/>
        <v>482</v>
      </c>
      <c r="M31" s="261">
        <f t="shared" si="0"/>
        <v>0</v>
      </c>
      <c r="N31" s="390">
        <f t="shared" si="0"/>
        <v>0</v>
      </c>
      <c r="O31" s="235"/>
    </row>
    <row r="32" spans="1:14" ht="18" customHeight="1">
      <c r="A32" s="282"/>
      <c r="B32" s="282"/>
      <c r="C32" s="362" t="s">
        <v>204</v>
      </c>
      <c r="D32" s="402" t="s">
        <v>205</v>
      </c>
      <c r="E32" s="394">
        <v>330</v>
      </c>
      <c r="F32" s="387">
        <v>386</v>
      </c>
      <c r="G32" s="383">
        <v>0</v>
      </c>
      <c r="H32" s="395">
        <v>1</v>
      </c>
      <c r="I32" s="394">
        <v>140</v>
      </c>
      <c r="J32" s="387">
        <v>170</v>
      </c>
      <c r="K32" s="386">
        <v>196</v>
      </c>
      <c r="L32" s="205">
        <v>107</v>
      </c>
      <c r="M32" s="394"/>
      <c r="N32" s="387"/>
    </row>
    <row r="33" spans="1:14" ht="18" customHeight="1">
      <c r="A33" s="282"/>
      <c r="B33" s="282"/>
      <c r="C33" s="163" t="s">
        <v>206</v>
      </c>
      <c r="D33" s="403" t="s">
        <v>207</v>
      </c>
      <c r="E33" s="165">
        <v>6</v>
      </c>
      <c r="F33" s="166">
        <v>2138</v>
      </c>
      <c r="G33" s="169">
        <v>0</v>
      </c>
      <c r="H33" s="208">
        <v>1</v>
      </c>
      <c r="I33" s="165">
        <v>119</v>
      </c>
      <c r="J33" s="166">
        <v>149</v>
      </c>
      <c r="K33" s="209">
        <v>26</v>
      </c>
      <c r="L33" s="203">
        <v>85</v>
      </c>
      <c r="M33" s="165"/>
      <c r="N33" s="166"/>
    </row>
    <row r="34" spans="1:14" ht="18" customHeight="1">
      <c r="A34" s="282"/>
      <c r="B34" s="283"/>
      <c r="C34" s="273" t="s">
        <v>208</v>
      </c>
      <c r="D34" s="404" t="s">
        <v>209</v>
      </c>
      <c r="E34" s="261">
        <f>E31+E32-E33</f>
        <v>348</v>
      </c>
      <c r="F34" s="396">
        <f>F31+F32-F33</f>
        <v>-1759</v>
      </c>
      <c r="G34" s="277">
        <f>G31+G32-G33</f>
        <v>-4.2</v>
      </c>
      <c r="H34" s="391">
        <f>H31+H32-H33</f>
        <v>-11</v>
      </c>
      <c r="I34" s="261">
        <f>I31+I32-I33</f>
        <v>16</v>
      </c>
      <c r="J34" s="396">
        <f>J31+J32-J33</f>
        <v>1</v>
      </c>
      <c r="K34" s="392">
        <f>K31+K32-K33</f>
        <v>593</v>
      </c>
      <c r="L34" s="204">
        <f>L31+L32-L33-1</f>
        <v>503</v>
      </c>
      <c r="M34" s="261">
        <f>M31+M32-M33</f>
        <v>0</v>
      </c>
      <c r="N34" s="396">
        <f>N31+N32-N33</f>
        <v>0</v>
      </c>
    </row>
    <row r="35" spans="1:14" ht="18" customHeight="1">
      <c r="A35" s="282"/>
      <c r="B35" s="281" t="s">
        <v>210</v>
      </c>
      <c r="C35" s="362" t="s">
        <v>211</v>
      </c>
      <c r="D35" s="402" t="s">
        <v>212</v>
      </c>
      <c r="E35" s="394">
        <v>0</v>
      </c>
      <c r="F35" s="387">
        <v>0</v>
      </c>
      <c r="G35" s="383">
        <v>0</v>
      </c>
      <c r="H35" s="395">
        <v>0</v>
      </c>
      <c r="I35" s="394">
        <v>0</v>
      </c>
      <c r="J35" s="387">
        <v>0</v>
      </c>
      <c r="K35" s="386">
        <v>44</v>
      </c>
      <c r="L35" s="205">
        <v>93</v>
      </c>
      <c r="M35" s="394"/>
      <c r="N35" s="387"/>
    </row>
    <row r="36" spans="1:14" ht="18" customHeight="1">
      <c r="A36" s="282"/>
      <c r="B36" s="282"/>
      <c r="C36" s="163" t="s">
        <v>213</v>
      </c>
      <c r="D36" s="403" t="s">
        <v>214</v>
      </c>
      <c r="E36" s="165">
        <v>0</v>
      </c>
      <c r="F36" s="166">
        <v>0</v>
      </c>
      <c r="G36" s="169">
        <v>0</v>
      </c>
      <c r="H36" s="208">
        <v>1</v>
      </c>
      <c r="I36" s="165">
        <v>0</v>
      </c>
      <c r="J36" s="166">
        <v>0</v>
      </c>
      <c r="K36" s="209">
        <v>58</v>
      </c>
      <c r="L36" s="203">
        <v>61</v>
      </c>
      <c r="M36" s="165"/>
      <c r="N36" s="166"/>
    </row>
    <row r="37" spans="1:14" ht="18" customHeight="1">
      <c r="A37" s="282"/>
      <c r="B37" s="282"/>
      <c r="C37" s="163" t="s">
        <v>215</v>
      </c>
      <c r="D37" s="403" t="s">
        <v>216</v>
      </c>
      <c r="E37" s="165">
        <f>E34+E35-E36</f>
        <v>348</v>
      </c>
      <c r="F37" s="166">
        <f>F34+F35-F36</f>
        <v>-1759</v>
      </c>
      <c r="G37" s="169">
        <f>G34+G35-G36</f>
        <v>-4.2</v>
      </c>
      <c r="H37" s="208">
        <v>-12</v>
      </c>
      <c r="I37" s="165">
        <f aca="true" t="shared" si="1" ref="I37:N37">I34+I35-I36</f>
        <v>16</v>
      </c>
      <c r="J37" s="166">
        <f t="shared" si="1"/>
        <v>1</v>
      </c>
      <c r="K37" s="209">
        <f t="shared" si="1"/>
        <v>579</v>
      </c>
      <c r="L37" s="203">
        <f t="shared" si="1"/>
        <v>535</v>
      </c>
      <c r="M37" s="165">
        <f t="shared" si="1"/>
        <v>0</v>
      </c>
      <c r="N37" s="166">
        <f t="shared" si="1"/>
        <v>0</v>
      </c>
    </row>
    <row r="38" spans="1:14" ht="18" customHeight="1">
      <c r="A38" s="282"/>
      <c r="B38" s="282"/>
      <c r="C38" s="163" t="s">
        <v>217</v>
      </c>
      <c r="D38" s="403" t="s">
        <v>218</v>
      </c>
      <c r="E38" s="165">
        <v>0</v>
      </c>
      <c r="F38" s="166">
        <v>0</v>
      </c>
      <c r="G38" s="169">
        <v>0</v>
      </c>
      <c r="H38" s="208">
        <v>0</v>
      </c>
      <c r="I38" s="165">
        <v>0</v>
      </c>
      <c r="J38" s="166">
        <v>0</v>
      </c>
      <c r="K38" s="202">
        <v>0</v>
      </c>
      <c r="L38" s="206">
        <v>0</v>
      </c>
      <c r="M38" s="165"/>
      <c r="N38" s="166"/>
    </row>
    <row r="39" spans="1:14" ht="18" customHeight="1">
      <c r="A39" s="282"/>
      <c r="B39" s="282"/>
      <c r="C39" s="163" t="s">
        <v>219</v>
      </c>
      <c r="D39" s="403" t="s">
        <v>220</v>
      </c>
      <c r="E39" s="165">
        <v>0</v>
      </c>
      <c r="F39" s="166">
        <v>0</v>
      </c>
      <c r="G39" s="169">
        <v>0</v>
      </c>
      <c r="H39" s="208">
        <v>0</v>
      </c>
      <c r="I39" s="165">
        <v>0</v>
      </c>
      <c r="J39" s="166">
        <v>0</v>
      </c>
      <c r="K39" s="202">
        <v>0</v>
      </c>
      <c r="L39" s="206">
        <v>0</v>
      </c>
      <c r="M39" s="165"/>
      <c r="N39" s="166"/>
    </row>
    <row r="40" spans="1:14" ht="18" customHeight="1">
      <c r="A40" s="282"/>
      <c r="B40" s="282"/>
      <c r="C40" s="163" t="s">
        <v>221</v>
      </c>
      <c r="D40" s="403" t="s">
        <v>222</v>
      </c>
      <c r="E40" s="165">
        <v>0</v>
      </c>
      <c r="F40" s="166">
        <v>0</v>
      </c>
      <c r="G40" s="169">
        <v>0</v>
      </c>
      <c r="H40" s="208">
        <v>0</v>
      </c>
      <c r="I40" s="165">
        <v>0</v>
      </c>
      <c r="J40" s="166">
        <v>0</v>
      </c>
      <c r="K40" s="209">
        <v>259</v>
      </c>
      <c r="L40" s="203">
        <v>213</v>
      </c>
      <c r="M40" s="165"/>
      <c r="N40" s="166"/>
    </row>
    <row r="41" spans="1:14" ht="18" customHeight="1">
      <c r="A41" s="282"/>
      <c r="B41" s="282"/>
      <c r="C41" s="405" t="s">
        <v>223</v>
      </c>
      <c r="D41" s="403" t="s">
        <v>224</v>
      </c>
      <c r="E41" s="165">
        <f aca="true" t="shared" si="2" ref="E41:N41">E34+E35-E36-E40</f>
        <v>348</v>
      </c>
      <c r="F41" s="166">
        <f t="shared" si="2"/>
        <v>-1759</v>
      </c>
      <c r="G41" s="169">
        <f t="shared" si="2"/>
        <v>-4.2</v>
      </c>
      <c r="H41" s="208">
        <f t="shared" si="2"/>
        <v>-12</v>
      </c>
      <c r="I41" s="165">
        <f t="shared" si="2"/>
        <v>16</v>
      </c>
      <c r="J41" s="166">
        <f t="shared" si="2"/>
        <v>1</v>
      </c>
      <c r="K41" s="209">
        <f t="shared" si="2"/>
        <v>320</v>
      </c>
      <c r="L41" s="207">
        <f t="shared" si="2"/>
        <v>322</v>
      </c>
      <c r="M41" s="165">
        <f t="shared" si="2"/>
        <v>0</v>
      </c>
      <c r="N41" s="166">
        <f t="shared" si="2"/>
        <v>0</v>
      </c>
    </row>
    <row r="42" spans="1:14" ht="18" customHeight="1">
      <c r="A42" s="282"/>
      <c r="B42" s="282"/>
      <c r="C42" s="406" t="s">
        <v>225</v>
      </c>
      <c r="D42" s="407"/>
      <c r="E42" s="169">
        <f aca="true" t="shared" si="3" ref="E42:N42">E37+E38-E39-E40</f>
        <v>348</v>
      </c>
      <c r="F42" s="208">
        <f t="shared" si="3"/>
        <v>-1759</v>
      </c>
      <c r="G42" s="169">
        <f t="shared" si="3"/>
        <v>-4.2</v>
      </c>
      <c r="H42" s="389">
        <f t="shared" si="3"/>
        <v>-12</v>
      </c>
      <c r="I42" s="169">
        <f t="shared" si="3"/>
        <v>16</v>
      </c>
      <c r="J42" s="208">
        <f t="shared" si="3"/>
        <v>1</v>
      </c>
      <c r="K42" s="209">
        <f t="shared" si="3"/>
        <v>320</v>
      </c>
      <c r="L42" s="207">
        <f t="shared" si="3"/>
        <v>322</v>
      </c>
      <c r="M42" s="169">
        <f t="shared" si="3"/>
        <v>0</v>
      </c>
      <c r="N42" s="166">
        <f t="shared" si="3"/>
        <v>0</v>
      </c>
    </row>
    <row r="43" spans="1:14" ht="18" customHeight="1">
      <c r="A43" s="282"/>
      <c r="B43" s="282"/>
      <c r="C43" s="163" t="s">
        <v>226</v>
      </c>
      <c r="D43" s="403" t="s">
        <v>227</v>
      </c>
      <c r="E43" s="165">
        <v>0</v>
      </c>
      <c r="F43" s="166">
        <v>0</v>
      </c>
      <c r="G43" s="169">
        <v>0</v>
      </c>
      <c r="H43" s="208">
        <v>0</v>
      </c>
      <c r="I43" s="165">
        <v>0</v>
      </c>
      <c r="J43" s="166">
        <v>0</v>
      </c>
      <c r="K43" s="209">
        <v>0</v>
      </c>
      <c r="L43" s="206">
        <v>0</v>
      </c>
      <c r="M43" s="165"/>
      <c r="N43" s="166"/>
    </row>
    <row r="44" spans="1:14" ht="18" customHeight="1">
      <c r="A44" s="283"/>
      <c r="B44" s="283"/>
      <c r="C44" s="273" t="s">
        <v>228</v>
      </c>
      <c r="D44" s="408" t="s">
        <v>229</v>
      </c>
      <c r="E44" s="261">
        <f aca="true" t="shared" si="4" ref="E44:N44">E41+E43</f>
        <v>348</v>
      </c>
      <c r="F44" s="396">
        <f t="shared" si="4"/>
        <v>-1759</v>
      </c>
      <c r="G44" s="277">
        <f t="shared" si="4"/>
        <v>-4.2</v>
      </c>
      <c r="H44" s="391">
        <f t="shared" si="4"/>
        <v>-12</v>
      </c>
      <c r="I44" s="261">
        <f t="shared" si="4"/>
        <v>16</v>
      </c>
      <c r="J44" s="396">
        <f t="shared" si="4"/>
        <v>1</v>
      </c>
      <c r="K44" s="392">
        <f t="shared" si="4"/>
        <v>320</v>
      </c>
      <c r="L44" s="204">
        <f t="shared" si="4"/>
        <v>322</v>
      </c>
      <c r="M44" s="261">
        <f t="shared" si="4"/>
        <v>0</v>
      </c>
      <c r="N44" s="396">
        <f t="shared" si="4"/>
        <v>0</v>
      </c>
    </row>
    <row r="45" ht="13.5" customHeight="1">
      <c r="A45" s="409" t="s">
        <v>230</v>
      </c>
    </row>
    <row r="46" ht="13.5" customHeight="1">
      <c r="A46" s="409" t="s">
        <v>231</v>
      </c>
    </row>
    <row r="47" ht="13.5">
      <c r="A47" s="410"/>
    </row>
  </sheetData>
  <sheetProtection/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6" r:id="rId3"/>
  <headerFooter alignWithMargins="0">
    <oddHeader>&amp;R&amp;"ｺﾞｼｯｸ,斜体"&amp;9都道府県－5</oddHeader>
  </headerFooter>
  <rowBreaks count="1" manualBreakCount="1">
    <brk id="4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高野 剛</cp:lastModifiedBy>
  <cp:lastPrinted>2016-09-27T06:24:33Z</cp:lastPrinted>
  <dcterms:created xsi:type="dcterms:W3CDTF">1999-07-06T05:17:05Z</dcterms:created>
  <dcterms:modified xsi:type="dcterms:W3CDTF">2016-09-27T07:43:47Z</dcterms:modified>
  <cp:category/>
  <cp:version/>
  <cp:contentType/>
  <cp:contentStatus/>
</cp:coreProperties>
</file>